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0" windowWidth="20490" windowHeight="6855" firstSheet="1" activeTab="8"/>
  </bookViews>
  <sheets>
    <sheet name="classi" sheetId="1" r:id="rId1"/>
    <sheet name="FS 0" sheetId="2" r:id="rId2"/>
    <sheet name="HTM 0" sheetId="3" r:id="rId3"/>
    <sheet name="FS 1.1" sheetId="4" r:id="rId4"/>
    <sheet name="FS 2" sheetId="5" r:id="rId5"/>
    <sheet name="FS 3" sheetId="6" r:id="rId6"/>
    <sheet name="HTM 1" sheetId="7" r:id="rId7"/>
    <sheet name="HTM 2" sheetId="8" r:id="rId8"/>
    <sheet name="HTM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<sst xmlns="http://schemas.openxmlformats.org/spreadsheetml/2006/main" count="989" uniqueCount="158">
  <si>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</si>
  <si>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</si>
  <si>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</si>
  <si>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</si>
  <si>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</si>
  <si>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</si>
  <si>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</si>
  <si>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</si>
  <si>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</si>
  <si>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</si>
  <si>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</si>
  <si>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</si>
  <si>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</si>
  <si>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</si>
  <si>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</si>
  <si>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</si>
  <si>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</si>
  <si>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</si>
  <si>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</si>
  <si>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</si>
  <si>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</si>
  <si>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</si>
  <si>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</si>
  <si>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</si>
  <si>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</si>
  <si>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</si>
  <si>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</si>
  <si>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</si>
  <si>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</si>
  <si>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</si>
  <si>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</si>
  <si>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</si>
  <si>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</si>
  <si>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</si>
  <si>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</si>
  <si>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</si>
  <si>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</si>
  <si>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</si>
  <si>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</si>
  <si>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</si>
  <si>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</si>
  <si>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</si>
  <si>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</si>
  <si>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</si>
  <si>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</si>
  <si>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</si>
  <si>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</si>
  <si>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</si>
  <si>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</si>
  <si>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</si>
  <si>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</si>
  <si>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</si>
  <si>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</si>
  <si>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</si>
  <si>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</si>
  <si>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</si>
  <si>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</si>
  <si>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</si>
  <si>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</si>
  <si>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</si>
  <si>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</si>
  <si>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</si>
  <si>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</si>
  <si>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</si>
  <si>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</si>
  <si>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</si>
  <si>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</si>
  <si>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</si>
  <si>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</si>
  <si>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</si>
  <si>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</si>
  <si>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</si>
  <si>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</si>
  <si>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</si>
  <si>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</si>
  <si>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</si>
  <si>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SABATO</t>
  </si>
  <si>
    <t>sabato</t>
  </si>
  <si>
    <t>ferrari bruno</t>
  </si>
  <si>
    <t>liliana</t>
  </si>
  <si>
    <t>domenica</t>
  </si>
  <si>
    <t>zorba</t>
  </si>
  <si>
    <t>FS 0</t>
  </si>
  <si>
    <t>FS Senior</t>
  </si>
  <si>
    <t>FS Junior</t>
  </si>
  <si>
    <t>HTM 0</t>
  </si>
  <si>
    <t>Freestyle 0</t>
  </si>
  <si>
    <t>dea</t>
  </si>
  <si>
    <t>charlie dog 5.9.21</t>
  </si>
  <si>
    <t>stefano</t>
  </si>
  <si>
    <t>cominardi</t>
  </si>
  <si>
    <t>riva</t>
  </si>
  <si>
    <t>roberto</t>
  </si>
  <si>
    <t>amerio</t>
  </si>
  <si>
    <t>nano</t>
  </si>
  <si>
    <t>lusy</t>
  </si>
  <si>
    <t>imbergerova</t>
  </si>
  <si>
    <t>rysa</t>
  </si>
  <si>
    <t>barbara</t>
  </si>
  <si>
    <t>castelli</t>
  </si>
  <si>
    <t>grace</t>
  </si>
  <si>
    <t>matilde</t>
  </si>
  <si>
    <t>pucci</t>
  </si>
  <si>
    <t>nora</t>
  </si>
  <si>
    <t>dan</t>
  </si>
  <si>
    <t>daragiu</t>
  </si>
  <si>
    <t>king</t>
  </si>
  <si>
    <t>tazio</t>
  </si>
  <si>
    <t>matteo</t>
  </si>
  <si>
    <t>allegri</t>
  </si>
  <si>
    <t>django</t>
  </si>
  <si>
    <t>gloria</t>
  </si>
  <si>
    <t>allasia</t>
  </si>
  <si>
    <t>frida</t>
  </si>
  <si>
    <t>claudia</t>
  </si>
  <si>
    <t>bruschi</t>
  </si>
  <si>
    <t>rocky</t>
  </si>
  <si>
    <t>melissa</t>
  </si>
  <si>
    <t>munoz</t>
  </si>
  <si>
    <t>ghiaccio</t>
  </si>
  <si>
    <t>giulia</t>
  </si>
  <si>
    <t>rinaldi</t>
  </si>
  <si>
    <t>sky</t>
  </si>
  <si>
    <t>marina</t>
  </si>
  <si>
    <t>ruffo</t>
  </si>
  <si>
    <t>joy</t>
  </si>
  <si>
    <t>alessia</t>
  </si>
  <si>
    <t>giannini</t>
  </si>
  <si>
    <t>bonnie</t>
  </si>
  <si>
    <t>rita</t>
  </si>
  <si>
    <t>ruberto</t>
  </si>
  <si>
    <t>jordan</t>
  </si>
  <si>
    <t>samantha</t>
  </si>
  <si>
    <t>lutterotti</t>
  </si>
  <si>
    <t>sammy</t>
  </si>
  <si>
    <t>daniela</t>
  </si>
  <si>
    <t>kauderer</t>
  </si>
  <si>
    <t>buddy</t>
  </si>
  <si>
    <t>simone</t>
  </si>
  <si>
    <t>gori</t>
  </si>
  <si>
    <t>speed</t>
  </si>
  <si>
    <t xml:space="preserve">dan </t>
  </si>
  <si>
    <t>reyna</t>
  </si>
  <si>
    <t>pezzano</t>
  </si>
  <si>
    <t>zac</t>
  </si>
  <si>
    <t>lisa</t>
  </si>
  <si>
    <t>puccinelli</t>
  </si>
  <si>
    <t>ayrton</t>
  </si>
  <si>
    <t>loredana</t>
  </si>
  <si>
    <t>benedetti</t>
  </si>
  <si>
    <t>iris</t>
  </si>
  <si>
    <t>antonia</t>
  </si>
  <si>
    <t>brigati</t>
  </si>
  <si>
    <t>sophie</t>
  </si>
  <si>
    <t>sara</t>
  </si>
  <si>
    <t>bonazzi</t>
  </si>
  <si>
    <t>coffee</t>
  </si>
  <si>
    <t>rit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</si>
</sst>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24" fillId="61" borderId="40" xfId="0" applyFont="1" applyFill="1" applyBorder="1" applyAlignment="1" applyProtection="1">
      <alignment horizontal="left" textRotation="90"/>
      <protection/>
    </xf>
    <xf numFmtId="49" fontId="24" fillId="38" borderId="41" xfId="0" applyNumberFormat="1" applyFont="1" applyFill="1" applyBorder="1" applyAlignment="1" applyProtection="1">
      <alignment horizontal="left"/>
      <protection/>
    </xf>
    <xf numFmtId="49" fontId="24" fillId="38" borderId="60" xfId="0" applyNumberFormat="1" applyFont="1" applyFill="1" applyBorder="1" applyAlignment="1" applyProtection="1">
      <alignment horizontal="left" textRotation="90"/>
      <protection/>
    </xf>
    <xf numFmtId="1" fontId="24" fillId="37" borderId="10" xfId="0" applyNumberFormat="1" applyFont="1" applyFill="1" applyBorder="1" applyAlignment="1" applyProtection="1">
      <alignment horizontal="left"/>
      <protection/>
    </xf>
    <xf numFmtId="2" fontId="24" fillId="55" borderId="10" xfId="0" applyNumberFormat="1" applyFont="1" applyFill="1" applyBorder="1" applyAlignment="1" applyProtection="1">
      <alignment/>
      <protection/>
    </xf>
    <xf numFmtId="2" fontId="25" fillId="37" borderId="10" xfId="0" applyNumberFormat="1" applyFont="1" applyFill="1" applyBorder="1" applyAlignment="1" applyProtection="1">
      <alignment horizontal="center"/>
      <protection/>
    </xf>
    <xf numFmtId="2" fontId="24" fillId="55" borderId="26" xfId="0" applyNumberFormat="1" applyFont="1" applyFill="1" applyBorder="1" applyAlignment="1" applyProtection="1">
      <alignment/>
      <protection/>
    </xf>
    <xf numFmtId="2" fontId="25" fillId="37" borderId="26" xfId="0" applyNumberFormat="1" applyFont="1" applyFill="1" applyBorder="1" applyAlignment="1" applyProtection="1">
      <alignment horizontal="center"/>
      <protection/>
    </xf>
    <xf numFmtId="1" fontId="24" fillId="37" borderId="14" xfId="0" applyNumberFormat="1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8" borderId="61" xfId="0" applyFont="1" applyFill="1" applyBorder="1" applyAlignment="1" applyProtection="1">
      <alignment horizontal="center" vertical="center"/>
      <protection hidden="1"/>
    </xf>
    <xf numFmtId="0" fontId="24" fillId="38" borderId="62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0" fontId="24" fillId="38" borderId="31" xfId="0" applyFont="1" applyFill="1" applyBorder="1" applyAlignment="1" applyProtection="1">
      <alignment horizontal="center"/>
      <protection/>
    </xf>
    <xf numFmtId="172" fontId="24" fillId="54" borderId="63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172" fontId="24" fillId="54" borderId="66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6" xfId="0" applyFont="1" applyFill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38" borderId="67" xfId="0" applyFont="1" applyFill="1" applyBorder="1" applyAlignment="1" applyProtection="1">
      <alignment horizontal="center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252">
      <selection activeCell="G242" sqref="G242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4" t="s">
        <v>88</v>
      </c>
      <c r="C2" s="254"/>
      <c r="D2" s="254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5" t="s">
        <v>0</v>
      </c>
      <c r="C5" s="255"/>
      <c r="D5" s="255"/>
      <c r="E5" s="5"/>
      <c r="F5" s="5"/>
      <c r="G5" s="2"/>
    </row>
    <row r="6" spans="1:7" ht="12.75">
      <c r="A6" s="1"/>
      <c r="B6" s="255"/>
      <c r="C6" s="255"/>
      <c r="D6" s="255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6</v>
      </c>
      <c r="D11" s="188"/>
      <c r="E11" s="187"/>
      <c r="F11" s="187"/>
      <c r="G11" s="186"/>
    </row>
    <row r="12" spans="1:7" ht="15.75">
      <c r="A12" s="1"/>
      <c r="B12" s="10">
        <v>101</v>
      </c>
      <c r="C12" s="208" t="s">
        <v>89</v>
      </c>
      <c r="D12" s="209" t="s">
        <v>90</v>
      </c>
      <c r="E12" s="225"/>
      <c r="F12" s="212"/>
      <c r="G12" s="209" t="s">
        <v>91</v>
      </c>
    </row>
    <row r="13" spans="1:7" ht="15.75">
      <c r="A13" s="1"/>
      <c r="B13" s="10">
        <v>102</v>
      </c>
      <c r="C13" s="208" t="s">
        <v>92</v>
      </c>
      <c r="D13" s="209" t="s">
        <v>93</v>
      </c>
      <c r="E13" s="225"/>
      <c r="F13" s="212"/>
      <c r="G13" s="209" t="s">
        <v>94</v>
      </c>
    </row>
    <row r="14" spans="1:7" ht="15.75">
      <c r="A14" s="1"/>
      <c r="B14" s="10"/>
      <c r="C14" s="208"/>
      <c r="D14" s="209"/>
      <c r="E14" s="225"/>
      <c r="F14" s="212"/>
      <c r="G14" s="209"/>
    </row>
    <row r="15" spans="1:7" ht="15.75">
      <c r="A15" s="1"/>
      <c r="B15" s="10"/>
      <c r="C15" s="208"/>
      <c r="D15" s="209"/>
      <c r="E15" s="225"/>
      <c r="F15" s="212"/>
      <c r="G15" s="209"/>
    </row>
    <row r="16" spans="1:7" ht="15.75">
      <c r="A16" s="1"/>
      <c r="B16" s="10"/>
      <c r="C16" s="208"/>
      <c r="D16" s="209"/>
      <c r="E16" s="225"/>
      <c r="F16" s="212"/>
      <c r="G16" s="209"/>
    </row>
    <row r="17" spans="1:7" ht="15.75">
      <c r="A17" s="1"/>
      <c r="B17" s="10"/>
      <c r="C17" s="208"/>
      <c r="D17" s="209"/>
      <c r="E17" s="225"/>
      <c r="F17" s="212"/>
      <c r="G17" s="209"/>
    </row>
    <row r="18" spans="1:7" ht="15.75">
      <c r="A18" s="1"/>
      <c r="B18" s="10"/>
      <c r="C18" s="208"/>
      <c r="D18" s="209"/>
      <c r="E18" s="226"/>
      <c r="F18" s="212"/>
      <c r="G18" s="209"/>
    </row>
    <row r="19" spans="1:7" ht="15.75">
      <c r="A19" s="1"/>
      <c r="B19" s="10"/>
      <c r="C19" s="208"/>
      <c r="D19" s="209"/>
      <c r="E19" s="226"/>
      <c r="F19" s="212"/>
      <c r="G19" s="209"/>
    </row>
    <row r="20" spans="1:7" ht="15.75">
      <c r="A20" s="1"/>
      <c r="B20" s="10"/>
      <c r="C20" s="208"/>
      <c r="D20" s="209"/>
      <c r="E20" s="226"/>
      <c r="F20" s="212"/>
      <c r="G20" s="209"/>
    </row>
    <row r="21" spans="1:7" ht="15.75">
      <c r="A21" s="1"/>
      <c r="B21" s="10"/>
      <c r="C21" s="208"/>
      <c r="D21" s="209"/>
      <c r="E21" s="226"/>
      <c r="F21" s="212"/>
      <c r="G21" s="209"/>
    </row>
    <row r="22" spans="1:7" ht="15.75">
      <c r="A22" s="1"/>
      <c r="B22" s="10"/>
      <c r="C22" s="208"/>
      <c r="D22" s="209"/>
      <c r="E22" s="226"/>
      <c r="F22" s="212"/>
      <c r="G22" s="209"/>
    </row>
    <row r="23" spans="1:7" ht="15.75">
      <c r="A23" s="1"/>
      <c r="B23" s="10" t="s">
        <v>7</v>
      </c>
      <c r="C23" s="208"/>
      <c r="D23" s="209"/>
      <c r="E23" s="226"/>
      <c r="F23" s="212"/>
      <c r="G23" s="209"/>
    </row>
    <row r="24" spans="1:7" ht="15.75">
      <c r="A24" s="1"/>
      <c r="B24" s="10" t="s">
        <v>7</v>
      </c>
      <c r="C24" s="208"/>
      <c r="D24" s="209"/>
      <c r="E24" s="226"/>
      <c r="F24" s="212"/>
      <c r="G24" s="209"/>
    </row>
    <row r="25" spans="1:7" ht="15.75">
      <c r="A25" s="1"/>
      <c r="B25" s="10" t="s">
        <v>7</v>
      </c>
      <c r="C25" s="208"/>
      <c r="D25" s="209"/>
      <c r="E25" s="226"/>
      <c r="F25" s="212"/>
      <c r="G25" s="209"/>
    </row>
    <row r="26" spans="1:7" ht="15.75">
      <c r="A26" s="1"/>
      <c r="B26" s="10" t="s">
        <v>7</v>
      </c>
      <c r="C26" s="208"/>
      <c r="D26" s="209"/>
      <c r="E26" s="226"/>
      <c r="F26" s="212"/>
      <c r="G26" s="209"/>
    </row>
    <row r="27" spans="1:7" ht="15.75">
      <c r="A27" s="1"/>
      <c r="B27" s="10" t="s">
        <v>7</v>
      </c>
      <c r="C27" s="212"/>
      <c r="D27" s="213"/>
      <c r="E27" s="226"/>
      <c r="F27" s="212"/>
      <c r="G27" s="213"/>
    </row>
    <row r="28" spans="1:7" ht="15.75">
      <c r="A28" s="1"/>
      <c r="B28" s="10" t="s">
        <v>7</v>
      </c>
      <c r="C28" s="212"/>
      <c r="D28" s="213"/>
      <c r="E28" s="226"/>
      <c r="F28" s="212"/>
      <c r="G28" s="213"/>
    </row>
    <row r="29" spans="1:7" ht="15.75">
      <c r="A29" s="1"/>
      <c r="B29" s="10" t="s">
        <v>7</v>
      </c>
      <c r="C29" s="212"/>
      <c r="D29" s="213"/>
      <c r="E29" s="226"/>
      <c r="F29" s="212"/>
      <c r="G29" s="213"/>
    </row>
    <row r="30" spans="1:7" ht="15.75">
      <c r="A30" s="1"/>
      <c r="B30" s="10" t="s">
        <v>7</v>
      </c>
      <c r="C30" s="212"/>
      <c r="D30" s="213"/>
      <c r="E30" s="226"/>
      <c r="F30" s="212"/>
      <c r="G30" s="213"/>
    </row>
    <row r="31" spans="1:7" ht="15.75">
      <c r="A31" s="1"/>
      <c r="B31" s="10" t="s">
        <v>7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8</v>
      </c>
      <c r="C34" s="207" t="s">
        <v>76</v>
      </c>
      <c r="D34" s="188"/>
      <c r="E34" s="187"/>
      <c r="F34" s="187"/>
      <c r="G34" s="186"/>
    </row>
    <row r="35" spans="1:7" ht="15.75">
      <c r="A35" s="7"/>
      <c r="B35" s="10">
        <v>107</v>
      </c>
      <c r="C35" s="208" t="s">
        <v>89</v>
      </c>
      <c r="D35" s="209" t="s">
        <v>90</v>
      </c>
      <c r="E35" s="210"/>
      <c r="F35" s="211"/>
      <c r="G35" s="209" t="s">
        <v>107</v>
      </c>
    </row>
    <row r="36" spans="1:7" ht="15.75">
      <c r="A36" s="7"/>
      <c r="B36" s="10"/>
      <c r="C36" s="208"/>
      <c r="D36" s="209"/>
      <c r="E36" s="210"/>
      <c r="F36" s="211"/>
      <c r="G36" s="209"/>
    </row>
    <row r="37" spans="1:7" ht="15.75">
      <c r="A37" s="7"/>
      <c r="B37" s="10"/>
      <c r="C37" s="208"/>
      <c r="D37" s="209"/>
      <c r="E37" s="210"/>
      <c r="F37" s="211"/>
      <c r="G37" s="209"/>
    </row>
    <row r="38" spans="1:7" ht="15.75">
      <c r="A38" s="8"/>
      <c r="B38" s="10"/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 t="s">
        <v>10</v>
      </c>
      <c r="F55" s="182"/>
      <c r="G55" s="186" t="s">
        <v>4</v>
      </c>
    </row>
    <row r="56" spans="1:7" ht="15.75">
      <c r="A56" s="1"/>
      <c r="B56" s="184"/>
      <c r="C56" s="185"/>
      <c r="D56" s="186"/>
      <c r="E56" s="187" t="s">
        <v>11</v>
      </c>
      <c r="F56" s="186"/>
      <c r="G56" s="186"/>
    </row>
    <row r="57" spans="1:7" ht="15.75">
      <c r="A57" s="1"/>
      <c r="B57" s="184" t="s">
        <v>12</v>
      </c>
      <c r="C57" s="207" t="s">
        <v>77</v>
      </c>
      <c r="D57" s="188"/>
      <c r="E57" s="187" t="s">
        <v>13</v>
      </c>
      <c r="F57" s="189"/>
      <c r="G57" s="186"/>
    </row>
    <row r="58" spans="1:7" ht="15.75">
      <c r="A58" s="1"/>
      <c r="B58" s="10">
        <v>103</v>
      </c>
      <c r="C58" s="208" t="s">
        <v>95</v>
      </c>
      <c r="D58" s="209" t="s">
        <v>96</v>
      </c>
      <c r="E58" s="210"/>
      <c r="F58" s="211"/>
      <c r="G58" s="209" t="s">
        <v>97</v>
      </c>
    </row>
    <row r="59" spans="1:7" ht="15.75">
      <c r="A59" s="1"/>
      <c r="B59" s="10">
        <v>104</v>
      </c>
      <c r="C59" s="208" t="s">
        <v>98</v>
      </c>
      <c r="D59" s="209" t="s">
        <v>99</v>
      </c>
      <c r="E59" s="210"/>
      <c r="F59" s="211"/>
      <c r="G59" s="209" t="s">
        <v>100</v>
      </c>
    </row>
    <row r="60" spans="1:7" ht="15.75">
      <c r="A60" s="1"/>
      <c r="B60" s="10"/>
      <c r="C60" s="208"/>
      <c r="D60" s="209"/>
      <c r="E60" s="210"/>
      <c r="F60" s="211"/>
      <c r="G60" s="209"/>
    </row>
    <row r="61" spans="1:7" ht="15.75">
      <c r="A61" s="1"/>
      <c r="B61" s="10"/>
      <c r="C61" s="208"/>
      <c r="D61" s="209"/>
      <c r="E61" s="210"/>
      <c r="F61" s="211"/>
      <c r="G61" s="209"/>
    </row>
    <row r="62" spans="1:7" ht="15.75">
      <c r="A62" s="1"/>
      <c r="B62" s="10"/>
      <c r="C62" s="208"/>
      <c r="D62" s="209"/>
      <c r="E62" s="210"/>
      <c r="F62" s="211"/>
      <c r="G62" s="209"/>
    </row>
    <row r="63" spans="1:7" ht="15.75">
      <c r="A63" s="1"/>
      <c r="B63" s="10" t="s">
        <v>7</v>
      </c>
      <c r="C63" s="208"/>
      <c r="D63" s="209"/>
      <c r="E63" s="210"/>
      <c r="F63" s="211"/>
      <c r="G63" s="209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90" t="s">
        <v>1</v>
      </c>
      <c r="C78" s="185" t="s">
        <v>2</v>
      </c>
      <c r="D78" s="186" t="s">
        <v>3</v>
      </c>
      <c r="E78" s="191"/>
      <c r="F78" s="191"/>
      <c r="G78" s="186" t="s">
        <v>4</v>
      </c>
    </row>
    <row r="79" spans="1:7" ht="15.75">
      <c r="A79" s="1"/>
      <c r="B79" s="190"/>
      <c r="C79" s="185"/>
      <c r="D79" s="186"/>
      <c r="E79" s="187"/>
      <c r="F79" s="187"/>
      <c r="G79" s="186"/>
    </row>
    <row r="80" spans="1:7" ht="15.75">
      <c r="A80" s="1"/>
      <c r="B80" s="190" t="s">
        <v>14</v>
      </c>
      <c r="C80" s="207" t="s">
        <v>7</v>
      </c>
      <c r="D80" s="186"/>
      <c r="E80" s="187"/>
      <c r="F80" s="187"/>
      <c r="G80" s="186"/>
    </row>
    <row r="81" spans="1:7" ht="15.75">
      <c r="A81" s="1"/>
      <c r="B81" s="10"/>
      <c r="C81" s="208"/>
      <c r="D81" s="209"/>
      <c r="E81" s="210"/>
      <c r="F81" s="211"/>
      <c r="G81" s="209"/>
    </row>
    <row r="82" spans="1:7" ht="15.75">
      <c r="A82" s="1"/>
      <c r="B82" s="10"/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87"/>
      <c r="F101" s="187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15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2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2" t="s">
        <v>16</v>
      </c>
      <c r="C125" s="185"/>
      <c r="D125" s="186"/>
      <c r="E125" s="187"/>
      <c r="F125" s="187"/>
      <c r="G125" s="186"/>
    </row>
    <row r="126" spans="1:7" ht="15.75">
      <c r="A126" s="1"/>
      <c r="B126" s="192" t="s">
        <v>17</v>
      </c>
      <c r="C126" s="207" t="s">
        <v>6</v>
      </c>
      <c r="D126" s="188"/>
      <c r="E126" s="187"/>
      <c r="F126" s="187"/>
      <c r="G126" s="186"/>
    </row>
    <row r="127" spans="1:7" ht="15.75">
      <c r="A127" s="1"/>
      <c r="B127" s="10">
        <v>110</v>
      </c>
      <c r="C127" s="208" t="s">
        <v>114</v>
      </c>
      <c r="D127" s="209" t="s">
        <v>115</v>
      </c>
      <c r="E127" s="225"/>
      <c r="F127" s="211"/>
      <c r="G127" s="209" t="s">
        <v>116</v>
      </c>
    </row>
    <row r="128" spans="1:7" ht="15.75">
      <c r="A128" s="1"/>
      <c r="B128" s="10">
        <v>111</v>
      </c>
      <c r="C128" s="208" t="s">
        <v>117</v>
      </c>
      <c r="D128" s="209" t="s">
        <v>118</v>
      </c>
      <c r="E128" s="225"/>
      <c r="F128" s="211"/>
      <c r="G128" s="209" t="s">
        <v>119</v>
      </c>
    </row>
    <row r="129" spans="1:7" ht="15.75">
      <c r="A129" s="1"/>
      <c r="B129" s="10">
        <v>112</v>
      </c>
      <c r="C129" s="208" t="s">
        <v>120</v>
      </c>
      <c r="D129" s="209" t="s">
        <v>121</v>
      </c>
      <c r="E129" s="225"/>
      <c r="F129" s="211"/>
      <c r="G129" s="209" t="s">
        <v>122</v>
      </c>
    </row>
    <row r="130" spans="1:7" ht="15.75">
      <c r="A130" s="1"/>
      <c r="B130" s="10">
        <v>113</v>
      </c>
      <c r="C130" s="208" t="s">
        <v>123</v>
      </c>
      <c r="D130" s="209" t="s">
        <v>124</v>
      </c>
      <c r="E130" s="225"/>
      <c r="F130" s="211"/>
      <c r="G130" s="209" t="s">
        <v>125</v>
      </c>
    </row>
    <row r="131" spans="1:7" ht="15.75">
      <c r="A131" s="1"/>
      <c r="B131" s="10">
        <v>114</v>
      </c>
      <c r="C131" s="208" t="s">
        <v>126</v>
      </c>
      <c r="D131" s="209" t="s">
        <v>127</v>
      </c>
      <c r="E131" s="225"/>
      <c r="F131" s="211"/>
      <c r="G131" s="209" t="s">
        <v>128</v>
      </c>
    </row>
    <row r="132" spans="1:7" ht="15.75">
      <c r="A132" s="1"/>
      <c r="B132" s="10">
        <v>115</v>
      </c>
      <c r="C132" s="208" t="s">
        <v>129</v>
      </c>
      <c r="D132" s="209" t="s">
        <v>130</v>
      </c>
      <c r="E132" s="225"/>
      <c r="F132" s="211"/>
      <c r="G132" s="209" t="s">
        <v>131</v>
      </c>
    </row>
    <row r="133" spans="1:7" ht="15.75">
      <c r="A133" s="1"/>
      <c r="B133" s="10">
        <v>116</v>
      </c>
      <c r="C133" s="208" t="s">
        <v>132</v>
      </c>
      <c r="D133" s="209" t="s">
        <v>133</v>
      </c>
      <c r="E133" s="225"/>
      <c r="F133" s="211"/>
      <c r="G133" s="209" t="s">
        <v>134</v>
      </c>
    </row>
    <row r="134" spans="1:7" ht="15.75">
      <c r="A134" s="1"/>
      <c r="B134" s="10">
        <v>117</v>
      </c>
      <c r="C134" s="212" t="s">
        <v>135</v>
      </c>
      <c r="D134" s="213" t="s">
        <v>136</v>
      </c>
      <c r="E134" s="226"/>
      <c r="F134" s="211"/>
      <c r="G134" s="213" t="s">
        <v>137</v>
      </c>
    </row>
    <row r="135" spans="1:7" ht="15.75">
      <c r="A135" s="1"/>
      <c r="B135" s="10">
        <v>118</v>
      </c>
      <c r="C135" s="212" t="s">
        <v>138</v>
      </c>
      <c r="D135" s="213" t="s">
        <v>139</v>
      </c>
      <c r="E135" s="226"/>
      <c r="F135" s="211"/>
      <c r="G135" s="213" t="s">
        <v>140</v>
      </c>
    </row>
    <row r="136" spans="1:7" ht="15.75">
      <c r="A136" s="1"/>
      <c r="B136" s="10">
        <v>119</v>
      </c>
      <c r="C136" s="212" t="s">
        <v>141</v>
      </c>
      <c r="D136" s="213" t="s">
        <v>105</v>
      </c>
      <c r="E136" s="226"/>
      <c r="F136" s="211"/>
      <c r="G136" s="213" t="s">
        <v>142</v>
      </c>
    </row>
    <row r="137" spans="1:7" ht="15.75">
      <c r="A137" s="1"/>
      <c r="B137" s="10"/>
      <c r="C137" s="212"/>
      <c r="D137" s="213"/>
      <c r="E137" s="226"/>
      <c r="F137" s="211"/>
      <c r="G137" s="213"/>
    </row>
    <row r="138" spans="1:7" ht="15.75">
      <c r="A138" s="1"/>
      <c r="B138" s="10"/>
      <c r="C138" s="212"/>
      <c r="D138" s="213"/>
      <c r="E138" s="210"/>
      <c r="F138" s="211"/>
      <c r="G138" s="213"/>
    </row>
    <row r="139" spans="1:7" ht="15.75">
      <c r="A139" s="1"/>
      <c r="B139" s="10"/>
      <c r="C139" s="212"/>
      <c r="D139" s="213"/>
      <c r="E139" s="210"/>
      <c r="F139" s="211"/>
      <c r="G139" s="213"/>
    </row>
    <row r="140" spans="1:7" ht="15.75">
      <c r="A140" s="1"/>
      <c r="B140" s="10"/>
      <c r="C140" s="212"/>
      <c r="D140" s="213"/>
      <c r="E140" s="210"/>
      <c r="F140" s="211"/>
      <c r="G140" s="213"/>
    </row>
    <row r="141" spans="1:7" ht="15.75">
      <c r="A141" s="1"/>
      <c r="B141" s="10"/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1" t="s">
        <v>7</v>
      </c>
      <c r="C146" s="217"/>
      <c r="D146" s="221"/>
      <c r="E146" s="227"/>
      <c r="F146" s="220"/>
      <c r="G146" s="221"/>
    </row>
    <row r="147" spans="1:7" ht="15.75">
      <c r="A147" s="1"/>
      <c r="B147" s="193" t="s">
        <v>1</v>
      </c>
      <c r="C147" s="194" t="s">
        <v>2</v>
      </c>
      <c r="D147" s="182" t="s">
        <v>3</v>
      </c>
      <c r="E147" s="195"/>
      <c r="F147" s="195"/>
      <c r="G147" s="182" t="s">
        <v>4</v>
      </c>
    </row>
    <row r="148" spans="1:7" ht="15.75">
      <c r="A148" s="1"/>
      <c r="B148" s="196" t="s">
        <v>16</v>
      </c>
      <c r="C148" s="197"/>
      <c r="D148" s="186"/>
      <c r="E148" s="187"/>
      <c r="F148" s="187"/>
      <c r="G148" s="186"/>
    </row>
    <row r="149" spans="1:7" ht="15.75">
      <c r="A149" s="1"/>
      <c r="B149" s="198" t="s">
        <v>18</v>
      </c>
      <c r="C149" s="224" t="s">
        <v>80</v>
      </c>
      <c r="D149" s="199"/>
      <c r="E149" s="200"/>
      <c r="F149" s="200"/>
      <c r="G149" s="189"/>
    </row>
    <row r="150" spans="1:7" ht="15.75">
      <c r="A150" s="1"/>
      <c r="B150" s="12" t="s">
        <v>7</v>
      </c>
      <c r="C150" s="214"/>
      <c r="D150" s="215"/>
      <c r="E150" s="222"/>
      <c r="F150" s="223"/>
      <c r="G150" s="215"/>
    </row>
    <row r="151" spans="1:7" ht="15.75">
      <c r="A151" s="1"/>
      <c r="B151" s="12" t="s">
        <v>7</v>
      </c>
      <c r="C151" s="208"/>
      <c r="D151" s="209"/>
      <c r="E151" s="210"/>
      <c r="F151" s="211"/>
      <c r="G151" s="209"/>
    </row>
    <row r="152" spans="1:7" ht="15.75">
      <c r="A152" s="1"/>
      <c r="B152" s="12" t="s">
        <v>7</v>
      </c>
      <c r="C152" s="208"/>
      <c r="D152" s="209"/>
      <c r="E152" s="210"/>
      <c r="F152" s="211"/>
      <c r="G152" s="209"/>
    </row>
    <row r="153" spans="1:7" ht="15.75">
      <c r="A153" s="1"/>
      <c r="B153" s="12" t="s">
        <v>7</v>
      </c>
      <c r="C153" s="208"/>
      <c r="D153" s="209"/>
      <c r="E153" s="210"/>
      <c r="F153" s="211"/>
      <c r="G153" s="209"/>
    </row>
    <row r="154" spans="1:7" ht="15.75">
      <c r="A154" s="1"/>
      <c r="B154" s="12" t="s">
        <v>7</v>
      </c>
      <c r="C154" s="208"/>
      <c r="D154" s="209"/>
      <c r="E154" s="210"/>
      <c r="F154" s="211"/>
      <c r="G154" s="209"/>
    </row>
    <row r="155" spans="1:7" ht="15.75">
      <c r="A155" s="1"/>
      <c r="B155" s="12" t="s">
        <v>7</v>
      </c>
      <c r="C155" s="208"/>
      <c r="D155" s="209"/>
      <c r="E155" s="210"/>
      <c r="F155" s="211"/>
      <c r="G155" s="209"/>
    </row>
    <row r="156" spans="1:7" ht="15.75">
      <c r="A156" s="1"/>
      <c r="B156" s="12" t="s">
        <v>7</v>
      </c>
      <c r="C156" s="212"/>
      <c r="D156" s="213"/>
      <c r="E156" s="210"/>
      <c r="F156" s="211"/>
      <c r="G156" s="213"/>
    </row>
    <row r="157" spans="1:7" ht="15.75">
      <c r="A157" s="1"/>
      <c r="B157" s="12" t="s">
        <v>7</v>
      </c>
      <c r="C157" s="212"/>
      <c r="D157" s="213"/>
      <c r="E157" s="210"/>
      <c r="F157" s="211"/>
      <c r="G157" s="213"/>
    </row>
    <row r="158" spans="1:7" ht="15.75">
      <c r="A158" s="1"/>
      <c r="B158" s="12" t="s">
        <v>7</v>
      </c>
      <c r="C158" s="212"/>
      <c r="D158" s="213"/>
      <c r="E158" s="210"/>
      <c r="F158" s="211"/>
      <c r="G158" s="213"/>
    </row>
    <row r="159" spans="1:7" ht="15.75">
      <c r="A159" s="1"/>
      <c r="B159" s="12" t="s">
        <v>7</v>
      </c>
      <c r="C159" s="212"/>
      <c r="D159" s="213"/>
      <c r="E159" s="210"/>
      <c r="F159" s="211"/>
      <c r="G159" s="213"/>
    </row>
    <row r="160" spans="1:7" ht="15.75">
      <c r="A160" s="1"/>
      <c r="B160" s="12" t="s">
        <v>7</v>
      </c>
      <c r="C160" s="212"/>
      <c r="D160" s="213"/>
      <c r="E160" s="210"/>
      <c r="F160" s="211"/>
      <c r="G160" s="213"/>
    </row>
    <row r="161" spans="1:7" ht="15.75">
      <c r="A161" s="1"/>
      <c r="B161" s="12" t="s">
        <v>7</v>
      </c>
      <c r="C161" s="212"/>
      <c r="D161" s="213"/>
      <c r="E161" s="210"/>
      <c r="F161" s="211"/>
      <c r="G161" s="213"/>
    </row>
    <row r="162" spans="1:7" ht="15.75">
      <c r="A162" s="1"/>
      <c r="B162" s="12" t="s">
        <v>7</v>
      </c>
      <c r="C162" s="212"/>
      <c r="D162" s="213"/>
      <c r="E162" s="210"/>
      <c r="F162" s="211"/>
      <c r="G162" s="213"/>
    </row>
    <row r="163" spans="1:7" ht="15.75">
      <c r="A163" s="1"/>
      <c r="B163" s="12" t="s">
        <v>7</v>
      </c>
      <c r="C163" s="212"/>
      <c r="D163" s="213"/>
      <c r="E163" s="210"/>
      <c r="F163" s="211"/>
      <c r="G163" s="213"/>
    </row>
    <row r="164" spans="1:7" ht="15.75">
      <c r="A164" s="1"/>
      <c r="B164" s="12" t="s">
        <v>7</v>
      </c>
      <c r="C164" s="212"/>
      <c r="D164" s="213"/>
      <c r="E164" s="210"/>
      <c r="F164" s="211"/>
      <c r="G164" s="213"/>
    </row>
    <row r="165" spans="1:7" ht="15.75">
      <c r="A165" s="1"/>
      <c r="B165" s="12" t="s">
        <v>7</v>
      </c>
      <c r="C165" s="212"/>
      <c r="D165" s="213"/>
      <c r="E165" s="210"/>
      <c r="F165" s="211"/>
      <c r="G165" s="213"/>
    </row>
    <row r="166" spans="1:7" ht="15.75">
      <c r="A166" s="1"/>
      <c r="B166" s="12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0" t="s">
        <v>7</v>
      </c>
      <c r="C169" s="212"/>
      <c r="D169" s="213"/>
      <c r="E169" s="210"/>
      <c r="F169" s="211"/>
      <c r="G169" s="213"/>
    </row>
    <row r="170" spans="1:7" ht="15.75">
      <c r="A170" s="1"/>
      <c r="B170" s="192" t="s">
        <v>1</v>
      </c>
      <c r="C170" s="185" t="s">
        <v>2</v>
      </c>
      <c r="D170" s="186" t="s">
        <v>3</v>
      </c>
      <c r="E170" s="187"/>
      <c r="F170" s="187"/>
      <c r="G170" s="186" t="s">
        <v>4</v>
      </c>
    </row>
    <row r="171" spans="1:7" ht="15.75">
      <c r="A171" s="1"/>
      <c r="B171" s="192" t="s">
        <v>19</v>
      </c>
      <c r="C171" s="185"/>
      <c r="D171" s="186"/>
      <c r="E171" s="187"/>
      <c r="F171" s="187"/>
      <c r="G171" s="186"/>
    </row>
    <row r="172" spans="1:7" ht="15.75">
      <c r="A172" s="1"/>
      <c r="B172" s="192" t="s">
        <v>17</v>
      </c>
      <c r="C172" s="207" t="s">
        <v>9</v>
      </c>
      <c r="D172" s="188"/>
      <c r="E172" s="187"/>
      <c r="F172" s="187"/>
      <c r="G172" s="186"/>
    </row>
    <row r="173" spans="1:7" ht="15.75">
      <c r="A173" s="1"/>
      <c r="B173" s="10">
        <v>105</v>
      </c>
      <c r="C173" s="208" t="s">
        <v>101</v>
      </c>
      <c r="D173" s="209" t="s">
        <v>102</v>
      </c>
      <c r="E173" s="210"/>
      <c r="F173" s="211"/>
      <c r="G173" s="209" t="s">
        <v>103</v>
      </c>
    </row>
    <row r="174" spans="1:7" ht="15.75">
      <c r="A174" s="1"/>
      <c r="B174" s="10">
        <v>106</v>
      </c>
      <c r="C174" s="208" t="s">
        <v>104</v>
      </c>
      <c r="D174" s="209" t="s">
        <v>105</v>
      </c>
      <c r="E174" s="210"/>
      <c r="F174" s="211"/>
      <c r="G174" s="209" t="s">
        <v>106</v>
      </c>
    </row>
    <row r="175" spans="1:7" ht="15.75">
      <c r="A175" s="1"/>
      <c r="B175" s="10"/>
      <c r="C175" s="208"/>
      <c r="D175" s="209"/>
      <c r="E175" s="210"/>
      <c r="F175" s="211"/>
      <c r="G175" s="209"/>
    </row>
    <row r="176" spans="1:7" ht="15.75">
      <c r="A176" s="1"/>
      <c r="B176" s="10"/>
      <c r="C176" s="208"/>
      <c r="D176" s="209"/>
      <c r="E176" s="210"/>
      <c r="F176" s="211"/>
      <c r="G176" s="209"/>
    </row>
    <row r="177" spans="1:7" ht="15.75">
      <c r="A177" s="1"/>
      <c r="B177" s="10"/>
      <c r="C177" s="208"/>
      <c r="D177" s="209"/>
      <c r="E177" s="210"/>
      <c r="F177" s="211"/>
      <c r="G177" s="209"/>
    </row>
    <row r="178" spans="1:7" ht="15.75">
      <c r="A178" s="1"/>
      <c r="B178" s="10"/>
      <c r="C178" s="208"/>
      <c r="D178" s="209"/>
      <c r="E178" s="210"/>
      <c r="F178" s="211"/>
      <c r="G178" s="209"/>
    </row>
    <row r="179" spans="1:7" ht="15.75">
      <c r="A179" s="1"/>
      <c r="B179" s="10"/>
      <c r="C179" s="212"/>
      <c r="D179" s="213"/>
      <c r="E179" s="210"/>
      <c r="F179" s="211"/>
      <c r="G179" s="213"/>
    </row>
    <row r="180" spans="1:7" ht="15.75">
      <c r="A180" s="1"/>
      <c r="B180" s="10"/>
      <c r="C180" s="212"/>
      <c r="D180" s="213"/>
      <c r="E180" s="210"/>
      <c r="F180" s="211"/>
      <c r="G180" s="213"/>
    </row>
    <row r="181" spans="1:7" ht="15.75">
      <c r="A181" s="1"/>
      <c r="B181" s="10"/>
      <c r="C181" s="212"/>
      <c r="D181" s="213"/>
      <c r="E181" s="210"/>
      <c r="F181" s="211"/>
      <c r="G181" s="213"/>
    </row>
    <row r="182" spans="1:7" ht="15.75">
      <c r="A182" s="1"/>
      <c r="B182" s="10"/>
      <c r="C182" s="212"/>
      <c r="D182" s="213"/>
      <c r="E182" s="210"/>
      <c r="F182" s="211"/>
      <c r="G182" s="213"/>
    </row>
    <row r="183" spans="1:7" ht="15.75">
      <c r="A183" s="1"/>
      <c r="B183" s="10"/>
      <c r="C183" s="212"/>
      <c r="D183" s="213"/>
      <c r="E183" s="210"/>
      <c r="F183" s="211"/>
      <c r="G183" s="213"/>
    </row>
    <row r="184" spans="1:7" ht="15.75">
      <c r="A184" s="1"/>
      <c r="B184" s="10"/>
      <c r="C184" s="212"/>
      <c r="D184" s="213"/>
      <c r="E184" s="210"/>
      <c r="F184" s="211"/>
      <c r="G184" s="213"/>
    </row>
    <row r="185" spans="1:7" ht="15.75">
      <c r="A185" s="1"/>
      <c r="B185" s="10"/>
      <c r="C185" s="212"/>
      <c r="D185" s="213"/>
      <c r="E185" s="210"/>
      <c r="F185" s="211"/>
      <c r="G185" s="213"/>
    </row>
    <row r="186" spans="1:7" ht="15.75">
      <c r="A186" s="1"/>
      <c r="B186" s="10" t="s">
        <v>7</v>
      </c>
      <c r="C186" s="212"/>
      <c r="D186" s="213"/>
      <c r="E186" s="210"/>
      <c r="F186" s="211"/>
      <c r="G186" s="213"/>
    </row>
    <row r="187" spans="1:7" ht="15.75">
      <c r="A187" s="1"/>
      <c r="B187" s="10" t="s">
        <v>7</v>
      </c>
      <c r="C187" s="212"/>
      <c r="D187" s="213"/>
      <c r="E187" s="210"/>
      <c r="F187" s="211"/>
      <c r="G187" s="213"/>
    </row>
    <row r="188" spans="1:7" ht="15.75">
      <c r="A188" s="1"/>
      <c r="B188" s="10" t="s">
        <v>7</v>
      </c>
      <c r="C188" s="212"/>
      <c r="D188" s="213"/>
      <c r="E188" s="210"/>
      <c r="F188" s="211"/>
      <c r="G188" s="213"/>
    </row>
    <row r="189" spans="1:7" ht="15.75">
      <c r="A189" s="1"/>
      <c r="B189" s="10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20</v>
      </c>
    </row>
    <row r="194" spans="1:7" ht="15.75">
      <c r="A194" s="1"/>
      <c r="B194" s="192" t="s">
        <v>82</v>
      </c>
      <c r="C194" s="185"/>
      <c r="D194" s="186"/>
      <c r="E194" s="187"/>
      <c r="F194" s="187"/>
      <c r="G194" s="186"/>
    </row>
    <row r="195" spans="1:7" ht="15.75">
      <c r="A195" s="1"/>
      <c r="B195" s="192"/>
      <c r="C195" s="207" t="s">
        <v>7</v>
      </c>
      <c r="D195" s="186"/>
      <c r="E195" s="187"/>
      <c r="F195" s="187"/>
      <c r="G195" s="186"/>
    </row>
    <row r="196" spans="1:7" ht="15.75">
      <c r="A196" s="1"/>
      <c r="B196" s="10">
        <v>120</v>
      </c>
      <c r="C196" s="208" t="s">
        <v>98</v>
      </c>
      <c r="D196" s="209" t="s">
        <v>143</v>
      </c>
      <c r="E196" s="210"/>
      <c r="F196" s="211"/>
      <c r="G196" s="209" t="s">
        <v>144</v>
      </c>
    </row>
    <row r="197" spans="1:7" ht="15.75">
      <c r="A197" s="1"/>
      <c r="B197" s="10">
        <v>121</v>
      </c>
      <c r="C197" s="208" t="s">
        <v>145</v>
      </c>
      <c r="D197" s="209" t="s">
        <v>146</v>
      </c>
      <c r="E197" s="210"/>
      <c r="F197" s="211"/>
      <c r="G197" s="209" t="s">
        <v>147</v>
      </c>
    </row>
    <row r="198" spans="1:7" ht="15.75">
      <c r="A198" s="1"/>
      <c r="B198" s="10">
        <v>122</v>
      </c>
      <c r="C198" s="208" t="s">
        <v>148</v>
      </c>
      <c r="D198" s="209" t="s">
        <v>149</v>
      </c>
      <c r="E198" s="210"/>
      <c r="F198" s="211"/>
      <c r="G198" s="209" t="s">
        <v>150</v>
      </c>
    </row>
    <row r="199" spans="1:7" ht="15.75">
      <c r="A199" s="1"/>
      <c r="B199" s="10">
        <v>123</v>
      </c>
      <c r="C199" s="208" t="s">
        <v>151</v>
      </c>
      <c r="D199" s="209" t="s">
        <v>152</v>
      </c>
      <c r="E199" s="210"/>
      <c r="F199" s="211"/>
      <c r="G199" s="209" t="s">
        <v>153</v>
      </c>
    </row>
    <row r="200" spans="1:7" ht="15.75">
      <c r="A200" s="1"/>
      <c r="B200" s="10"/>
      <c r="C200" s="208"/>
      <c r="D200" s="209"/>
      <c r="E200" s="210"/>
      <c r="F200" s="211"/>
      <c r="G200" s="209"/>
    </row>
    <row r="201" spans="1:7" ht="15.75">
      <c r="A201" s="1"/>
      <c r="B201" s="10"/>
      <c r="C201" s="208"/>
      <c r="D201" s="209"/>
      <c r="E201" s="210"/>
      <c r="F201" s="211"/>
      <c r="G201" s="209"/>
    </row>
    <row r="202" spans="1:7" ht="15.75">
      <c r="A202" s="1"/>
      <c r="B202" s="10"/>
      <c r="C202" s="212"/>
      <c r="D202" s="213"/>
      <c r="E202" s="210"/>
      <c r="F202" s="211"/>
      <c r="G202" s="213"/>
    </row>
    <row r="203" spans="1:7" ht="15.75">
      <c r="A203" s="1"/>
      <c r="B203" s="10"/>
      <c r="C203" s="212"/>
      <c r="D203" s="213"/>
      <c r="E203" s="210"/>
      <c r="F203" s="211"/>
      <c r="G203" s="213"/>
    </row>
    <row r="204" spans="1:7" ht="15.75">
      <c r="A204" s="1"/>
      <c r="B204" s="10"/>
      <c r="C204" s="212"/>
      <c r="D204" s="213"/>
      <c r="E204" s="210"/>
      <c r="F204" s="211"/>
      <c r="G204" s="213"/>
    </row>
    <row r="205" spans="1:7" ht="15.75">
      <c r="A205" s="1"/>
      <c r="B205" s="10"/>
      <c r="C205" s="212"/>
      <c r="D205" s="213"/>
      <c r="E205" s="210"/>
      <c r="F205" s="211"/>
      <c r="G205" s="213"/>
    </row>
    <row r="206" spans="1:7" ht="15.75">
      <c r="A206" s="1"/>
      <c r="B206" s="10"/>
      <c r="C206" s="212"/>
      <c r="D206" s="213"/>
      <c r="E206" s="210"/>
      <c r="F206" s="211"/>
      <c r="G206" s="213"/>
    </row>
    <row r="207" spans="1:7" ht="15.75">
      <c r="A207" s="1"/>
      <c r="B207" s="10"/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201" t="s">
        <v>1</v>
      </c>
      <c r="C216" s="185" t="s">
        <v>2</v>
      </c>
      <c r="D216" s="186" t="s">
        <v>3</v>
      </c>
      <c r="E216" s="187" t="s">
        <v>10</v>
      </c>
      <c r="F216" s="182"/>
      <c r="G216" s="186" t="s">
        <v>4</v>
      </c>
    </row>
    <row r="217" spans="1:7" ht="15.75">
      <c r="A217" s="1"/>
      <c r="B217" s="201" t="s">
        <v>21</v>
      </c>
      <c r="C217" s="185"/>
      <c r="D217" s="186"/>
      <c r="E217" s="187" t="s">
        <v>11</v>
      </c>
      <c r="F217" s="186"/>
      <c r="G217" s="186"/>
    </row>
    <row r="218" spans="1:7" ht="15.75">
      <c r="A218" s="1"/>
      <c r="B218" s="202" t="s">
        <v>17</v>
      </c>
      <c r="C218" s="207" t="s">
        <v>9</v>
      </c>
      <c r="D218" s="188"/>
      <c r="E218" s="187" t="s">
        <v>13</v>
      </c>
      <c r="F218" s="189"/>
      <c r="G218" s="186"/>
    </row>
    <row r="219" spans="1:7" ht="15.75">
      <c r="A219" s="1"/>
      <c r="B219" s="10">
        <v>108</v>
      </c>
      <c r="C219" s="208" t="s">
        <v>108</v>
      </c>
      <c r="D219" s="209" t="s">
        <v>109</v>
      </c>
      <c r="E219" s="210"/>
      <c r="F219" s="211"/>
      <c r="G219" s="209" t="s">
        <v>110</v>
      </c>
    </row>
    <row r="220" spans="1:7" ht="15.75">
      <c r="A220" s="1"/>
      <c r="B220" s="10">
        <v>109</v>
      </c>
      <c r="C220" s="208" t="s">
        <v>111</v>
      </c>
      <c r="D220" s="209" t="s">
        <v>112</v>
      </c>
      <c r="E220" s="210"/>
      <c r="F220" s="211"/>
      <c r="G220" s="209" t="s">
        <v>113</v>
      </c>
    </row>
    <row r="221" spans="1:7" ht="15.75">
      <c r="A221" s="1"/>
      <c r="B221" s="10"/>
      <c r="C221" s="208"/>
      <c r="D221" s="209"/>
      <c r="E221" s="210"/>
      <c r="F221" s="211"/>
      <c r="G221" s="209"/>
    </row>
    <row r="222" spans="1:7" ht="15.75">
      <c r="A222" s="1"/>
      <c r="B222" s="10"/>
      <c r="C222" s="212"/>
      <c r="D222" s="213"/>
      <c r="E222" s="210"/>
      <c r="F222" s="211"/>
      <c r="G222" s="213"/>
    </row>
    <row r="223" spans="1:7" ht="15.75">
      <c r="A223" s="1"/>
      <c r="B223" s="10"/>
      <c r="C223" s="208"/>
      <c r="D223" s="209"/>
      <c r="E223" s="210"/>
      <c r="F223" s="211"/>
      <c r="G223" s="209"/>
    </row>
    <row r="224" spans="1:7" ht="15.75">
      <c r="A224" s="1"/>
      <c r="B224" s="10"/>
      <c r="C224" s="212"/>
      <c r="D224" s="213"/>
      <c r="E224" s="210"/>
      <c r="F224" s="211"/>
      <c r="G224" s="213"/>
    </row>
    <row r="225" spans="1:7" ht="15.75">
      <c r="A225" s="1"/>
      <c r="B225" s="10"/>
      <c r="C225" s="212"/>
      <c r="D225" s="213"/>
      <c r="E225" s="210"/>
      <c r="F225" s="211"/>
      <c r="G225" s="213"/>
    </row>
    <row r="226" spans="1:7" ht="15.75">
      <c r="A226" s="1"/>
      <c r="B226" s="10"/>
      <c r="C226" s="212"/>
      <c r="D226" s="213"/>
      <c r="E226" s="210"/>
      <c r="F226" s="211"/>
      <c r="G226" s="213"/>
    </row>
    <row r="227" spans="1:7" ht="15.75">
      <c r="A227" s="1"/>
      <c r="B227" s="10"/>
      <c r="C227" s="212"/>
      <c r="D227" s="213"/>
      <c r="E227" s="210"/>
      <c r="F227" s="211"/>
      <c r="G227" s="213"/>
    </row>
    <row r="228" spans="1:7" ht="15.75">
      <c r="A228" s="1"/>
      <c r="B228" s="10"/>
      <c r="C228" s="212"/>
      <c r="D228" s="213"/>
      <c r="E228" s="210"/>
      <c r="F228" s="211"/>
      <c r="G228" s="213"/>
    </row>
    <row r="229" spans="1:7" ht="15.75">
      <c r="A229" s="1"/>
      <c r="B229" s="10"/>
      <c r="C229" s="212"/>
      <c r="D229" s="213"/>
      <c r="E229" s="210"/>
      <c r="F229" s="211"/>
      <c r="G229" s="213"/>
    </row>
    <row r="230" spans="1:7" ht="15.75">
      <c r="A230" s="1"/>
      <c r="B230" s="10"/>
      <c r="C230" s="212"/>
      <c r="D230" s="213"/>
      <c r="E230" s="210"/>
      <c r="F230" s="211"/>
      <c r="G230" s="213"/>
    </row>
    <row r="231" spans="1:7" ht="15.75">
      <c r="A231" s="1"/>
      <c r="B231" s="10"/>
      <c r="C231" s="212"/>
      <c r="D231" s="213"/>
      <c r="E231" s="210"/>
      <c r="F231" s="211"/>
      <c r="G231" s="213"/>
    </row>
    <row r="232" spans="1:7" ht="15.75">
      <c r="A232" s="1"/>
      <c r="B232" s="10"/>
      <c r="C232" s="212"/>
      <c r="D232" s="213"/>
      <c r="E232" s="210"/>
      <c r="F232" s="211"/>
      <c r="G232" s="213"/>
    </row>
    <row r="233" spans="1:7" ht="15.75">
      <c r="A233" s="1"/>
      <c r="B233" s="10"/>
      <c r="C233" s="212"/>
      <c r="D233" s="213"/>
      <c r="E233" s="210"/>
      <c r="F233" s="211"/>
      <c r="G233" s="213"/>
    </row>
    <row r="234" spans="1:7" ht="15.75">
      <c r="A234" s="1"/>
      <c r="B234" s="10"/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10</v>
      </c>
      <c r="F239" s="182"/>
      <c r="G239" s="186" t="s">
        <v>4</v>
      </c>
    </row>
    <row r="240" spans="1:7" ht="15.75">
      <c r="A240" s="1"/>
      <c r="B240" s="201" t="s">
        <v>85</v>
      </c>
      <c r="C240" s="185"/>
      <c r="D240" s="186"/>
      <c r="E240" s="187"/>
      <c r="F240" s="186"/>
      <c r="G240" s="186"/>
    </row>
    <row r="241" spans="1:7" ht="15.75">
      <c r="A241" s="1"/>
      <c r="B241" s="201"/>
      <c r="C241" s="207" t="s">
        <v>7</v>
      </c>
      <c r="D241" s="186"/>
      <c r="E241" s="187"/>
      <c r="F241" s="189"/>
      <c r="G241" s="186"/>
    </row>
    <row r="242" spans="1:7" ht="15.75">
      <c r="A242" s="1"/>
      <c r="B242" s="10">
        <v>124</v>
      </c>
      <c r="C242" s="208" t="s">
        <v>154</v>
      </c>
      <c r="D242" s="209" t="s">
        <v>155</v>
      </c>
      <c r="E242" s="210"/>
      <c r="F242" s="211"/>
      <c r="G242" s="209" t="s">
        <v>156</v>
      </c>
    </row>
    <row r="243" spans="1:7" ht="15.75">
      <c r="A243" s="1"/>
      <c r="B243" s="10"/>
      <c r="C243" s="208"/>
      <c r="D243" s="209"/>
      <c r="E243" s="210"/>
      <c r="F243" s="211"/>
      <c r="G243" s="209"/>
    </row>
    <row r="244" spans="1:7" ht="15.75">
      <c r="A244" s="1"/>
      <c r="B244" s="10"/>
      <c r="C244" s="208"/>
      <c r="D244" s="209"/>
      <c r="E244" s="210"/>
      <c r="F244" s="211"/>
      <c r="G244" s="209"/>
    </row>
    <row r="245" spans="1:7" ht="15.75">
      <c r="A245" s="1"/>
      <c r="B245" s="10"/>
      <c r="C245" s="208"/>
      <c r="D245" s="209"/>
      <c r="E245" s="210"/>
      <c r="F245" s="211"/>
      <c r="G245" s="209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08"/>
      <c r="D247" s="209"/>
      <c r="E247" s="210"/>
      <c r="F247" s="211"/>
      <c r="G247" s="209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83</v>
      </c>
      <c r="C264" s="207" t="s">
        <v>6</v>
      </c>
      <c r="D264" s="188"/>
      <c r="E264" s="187"/>
      <c r="F264" s="187"/>
      <c r="G264" s="186"/>
    </row>
    <row r="265" spans="1:7" ht="15.75">
      <c r="A265" s="1"/>
      <c r="B265" s="10"/>
      <c r="C265" s="208"/>
      <c r="D265" s="209"/>
      <c r="E265" s="210"/>
      <c r="F265" s="211"/>
      <c r="G265" s="209"/>
    </row>
    <row r="266" spans="1:7" ht="15.75">
      <c r="A266" s="1"/>
      <c r="B266" s="10"/>
      <c r="C266" s="208"/>
      <c r="D266" s="209"/>
      <c r="E266" s="210"/>
      <c r="F266" s="211"/>
      <c r="G266" s="209"/>
    </row>
    <row r="267" spans="1:7" ht="15.75">
      <c r="A267" s="1"/>
      <c r="B267" s="10"/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22</v>
      </c>
      <c r="D285" s="186" t="s">
        <v>23</v>
      </c>
      <c r="E285" s="182"/>
      <c r="F285" s="187" t="s">
        <v>24</v>
      </c>
      <c r="G285" s="186" t="s">
        <v>25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26</v>
      </c>
      <c r="C287" s="207" t="s">
        <v>6</v>
      </c>
      <c r="D287" s="188"/>
      <c r="E287" s="189"/>
      <c r="F287" s="187"/>
      <c r="G287" s="186"/>
    </row>
    <row r="288" spans="1:7" ht="15.75">
      <c r="A288" s="1"/>
      <c r="B288" s="10"/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1:7" ht="15.75">
      <c r="A308" s="1"/>
      <c r="B308" s="192" t="s">
        <v>1</v>
      </c>
      <c r="C308" s="185" t="s">
        <v>2</v>
      </c>
      <c r="D308" s="186" t="s">
        <v>3</v>
      </c>
      <c r="E308" s="191"/>
      <c r="F308" s="203" t="s">
        <v>24</v>
      </c>
      <c r="G308" s="204" t="s">
        <v>25</v>
      </c>
    </row>
    <row r="309" spans="1:7" ht="15.75">
      <c r="A309" s="1"/>
      <c r="B309" s="192"/>
      <c r="C309" s="185"/>
      <c r="D309" s="186"/>
      <c r="E309" s="187"/>
      <c r="F309" s="186"/>
      <c r="G309" s="205"/>
    </row>
    <row r="310" spans="1:7" ht="15.75">
      <c r="A310" s="1"/>
      <c r="B310" s="192" t="s">
        <v>27</v>
      </c>
      <c r="C310" s="207" t="s">
        <v>6</v>
      </c>
      <c r="D310" s="188"/>
      <c r="E310" s="187"/>
      <c r="F310" s="189"/>
      <c r="G310" s="206"/>
    </row>
    <row r="311" spans="1:7" ht="15.75">
      <c r="A311" s="1"/>
      <c r="B311" s="10"/>
      <c r="C311" s="208" t="s">
        <v>79</v>
      </c>
      <c r="D311" s="209" t="s">
        <v>78</v>
      </c>
      <c r="E311" s="210"/>
      <c r="F311" s="214" t="s">
        <v>81</v>
      </c>
      <c r="G311" s="215" t="s">
        <v>87</v>
      </c>
    </row>
    <row r="312" spans="1:7" ht="15.75">
      <c r="A312" s="1"/>
      <c r="B312" s="10"/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20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84</v>
      </c>
      <c r="C333" s="216" t="s">
        <v>7</v>
      </c>
      <c r="D333" s="205"/>
      <c r="E333" s="187"/>
      <c r="F333" s="187"/>
      <c r="G333" s="186"/>
    </row>
    <row r="334" spans="1:7" ht="15.75">
      <c r="A334" s="1"/>
      <c r="B334" s="10" t="s">
        <v>7</v>
      </c>
      <c r="C334" s="214"/>
      <c r="D334" s="209"/>
      <c r="E334" s="210"/>
      <c r="F334" s="211"/>
      <c r="G334" s="209"/>
    </row>
    <row r="335" spans="1:7" ht="15.75">
      <c r="A335" s="1"/>
      <c r="B335" s="10" t="s">
        <v>7</v>
      </c>
      <c r="C335" s="208"/>
      <c r="D335" s="209"/>
      <c r="E335" s="210"/>
      <c r="F335" s="211"/>
      <c r="G335" s="209"/>
    </row>
    <row r="336" spans="1:7" ht="15.75">
      <c r="A336" s="1"/>
      <c r="B336" s="10" t="s">
        <v>7</v>
      </c>
      <c r="C336" s="208"/>
      <c r="D336" s="209"/>
      <c r="E336" s="210"/>
      <c r="F336" s="211"/>
      <c r="G336" s="209"/>
    </row>
    <row r="337" spans="1:7" ht="15.75">
      <c r="A337" s="1"/>
      <c r="B337" s="10" t="s">
        <v>7</v>
      </c>
      <c r="C337" s="208"/>
      <c r="D337" s="209"/>
      <c r="E337" s="210"/>
      <c r="F337" s="211"/>
      <c r="G337" s="209"/>
    </row>
    <row r="338" spans="1:7" ht="15.75">
      <c r="A338" s="1"/>
      <c r="B338" s="10" t="s">
        <v>7</v>
      </c>
      <c r="C338" s="208"/>
      <c r="D338" s="209"/>
      <c r="E338" s="210"/>
      <c r="F338" s="211"/>
      <c r="G338" s="209"/>
    </row>
    <row r="339" spans="1:7" ht="15.75">
      <c r="A339" s="1"/>
      <c r="B339" s="10" t="s">
        <v>7</v>
      </c>
      <c r="C339" s="208"/>
      <c r="D339" s="209"/>
      <c r="E339" s="210"/>
      <c r="F339" s="211"/>
      <c r="G339" s="209"/>
    </row>
    <row r="340" spans="1:7" ht="15.75">
      <c r="A340" s="1"/>
      <c r="B340" s="10" t="s">
        <v>7</v>
      </c>
      <c r="C340" s="212"/>
      <c r="D340" s="213"/>
      <c r="E340" s="210"/>
      <c r="F340" s="211"/>
      <c r="G340" s="213"/>
    </row>
    <row r="341" spans="1:7" ht="15.75">
      <c r="A341" s="1"/>
      <c r="B341" s="10" t="s">
        <v>7</v>
      </c>
      <c r="C341" s="212"/>
      <c r="D341" s="213"/>
      <c r="E341" s="210"/>
      <c r="F341" s="211"/>
      <c r="G341" s="213"/>
    </row>
    <row r="342" spans="1:7" ht="15.75">
      <c r="A342" s="1"/>
      <c r="B342" s="10" t="s">
        <v>7</v>
      </c>
      <c r="C342" s="212"/>
      <c r="D342" s="213"/>
      <c r="E342" s="210"/>
      <c r="F342" s="211"/>
      <c r="G342" s="213"/>
    </row>
    <row r="343" spans="1:7" ht="15.75">
      <c r="A343" s="1"/>
      <c r="B343" s="10" t="s">
        <v>7</v>
      </c>
      <c r="C343" s="212"/>
      <c r="D343" s="213"/>
      <c r="E343" s="210"/>
      <c r="F343" s="211"/>
      <c r="G343" s="213"/>
    </row>
    <row r="344" spans="1:7" ht="15.75">
      <c r="A344" s="1"/>
      <c r="B344" s="10" t="s">
        <v>7</v>
      </c>
      <c r="C344" s="212"/>
      <c r="D344" s="213"/>
      <c r="E344" s="210"/>
      <c r="F344" s="211"/>
      <c r="G344" s="213"/>
    </row>
    <row r="345" spans="1:7" ht="15.75">
      <c r="A345" s="1"/>
      <c r="B345" s="10" t="s">
        <v>7</v>
      </c>
      <c r="C345" s="212"/>
      <c r="D345" s="213"/>
      <c r="E345" s="210"/>
      <c r="F345" s="211"/>
      <c r="G345" s="213"/>
    </row>
    <row r="346" spans="1:7" ht="15.75">
      <c r="A346" s="1"/>
      <c r="B346" s="10" t="s">
        <v>7</v>
      </c>
      <c r="C346" s="212"/>
      <c r="D346" s="213"/>
      <c r="E346" s="210"/>
      <c r="F346" s="211"/>
      <c r="G346" s="213"/>
    </row>
    <row r="347" spans="1:7" ht="15.75">
      <c r="A347" s="1"/>
      <c r="B347" s="10" t="s">
        <v>7</v>
      </c>
      <c r="C347" s="212"/>
      <c r="D347" s="213"/>
      <c r="E347" s="210"/>
      <c r="F347" s="211"/>
      <c r="G347" s="213"/>
    </row>
    <row r="348" spans="1:7" ht="15.75">
      <c r="A348" s="1"/>
      <c r="B348" s="10" t="s">
        <v>7</v>
      </c>
      <c r="C348" s="212"/>
      <c r="D348" s="213"/>
      <c r="E348" s="210"/>
      <c r="F348" s="211"/>
      <c r="G348" s="213"/>
    </row>
    <row r="349" spans="1:7" ht="15.75">
      <c r="A349" s="1"/>
      <c r="B349" s="10" t="s">
        <v>7</v>
      </c>
      <c r="C349" s="212"/>
      <c r="D349" s="213"/>
      <c r="E349" s="210"/>
      <c r="F349" s="211"/>
      <c r="G349" s="213"/>
    </row>
    <row r="350" spans="1:7" ht="15.75">
      <c r="A350" s="1"/>
      <c r="B350" s="10" t="s">
        <v>7</v>
      </c>
      <c r="C350" s="212"/>
      <c r="D350" s="213"/>
      <c r="E350" s="210"/>
      <c r="F350" s="211"/>
      <c r="G350" s="213"/>
    </row>
    <row r="351" spans="1:7" ht="15.75">
      <c r="A351" s="1"/>
      <c r="B351" s="10" t="s">
        <v>7</v>
      </c>
      <c r="C351" s="212"/>
      <c r="D351" s="213"/>
      <c r="E351" s="210"/>
      <c r="F351" s="211"/>
      <c r="G351" s="213"/>
    </row>
    <row r="352" spans="1:7" ht="15.75">
      <c r="A352" s="1"/>
      <c r="B352" s="10" t="s">
        <v>7</v>
      </c>
      <c r="C352" s="212"/>
      <c r="D352" s="213"/>
      <c r="E352" s="210"/>
      <c r="F352" s="211"/>
      <c r="G352" s="213"/>
    </row>
    <row r="353" spans="1:7" ht="15.75">
      <c r="A353" s="1"/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G22">
      <selection activeCell="K39" sqref="K39"/>
    </sheetView>
  </sheetViews>
  <sheetFormatPr defaultColWidth="9.140625" defaultRowHeight="12.75"/>
  <cols>
    <col min="1" max="2" width="0" style="0" hidden="1" customWidth="1"/>
    <col min="5" max="5" width="5.7109375" style="0" customWidth="1"/>
    <col min="6" max="6" width="8.28125" style="0" customWidth="1"/>
    <col min="7" max="7" width="12.421875" style="0" customWidth="1"/>
    <col min="8" max="8" width="8.28125" style="0" customWidth="1"/>
    <col min="9" max="9" width="2.00390625" style="0" customWidth="1"/>
    <col min="10" max="10" width="2.28125" style="0" customWidth="1"/>
    <col min="11" max="11" width="3.00390625" style="0" customWidth="1"/>
    <col min="113" max="128" width="0" style="0" hidden="1" customWidth="1"/>
  </cols>
  <sheetData>
    <row r="1" spans="4:130" ht="13.5" thickBot="1"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7" t="s">
        <v>86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171</v>
      </c>
      <c r="DY3" s="92" t="s">
        <v>42</v>
      </c>
      <c r="DZ3" s="13"/>
    </row>
    <row r="4" spans="4:130" ht="12.75">
      <c r="D4" s="20">
        <f>classi!B196</f>
        <v>120</v>
      </c>
      <c r="E4" s="21"/>
      <c r="F4" s="22"/>
      <c r="G4" s="22"/>
      <c r="H4" s="238"/>
      <c r="I4" s="228"/>
      <c r="J4" s="23"/>
      <c r="K4" s="22"/>
      <c r="L4" s="24">
        <v>0</v>
      </c>
      <c r="M4" s="24">
        <v>0</v>
      </c>
      <c r="N4" s="24"/>
      <c r="O4" s="129"/>
      <c r="P4" s="25">
        <f aca="true" t="shared" si="0" ref="P4:P23">AVERAGE(L4:O4)</f>
        <v>0</v>
      </c>
      <c r="Q4" s="24">
        <v>0</v>
      </c>
      <c r="R4" s="24">
        <v>0</v>
      </c>
      <c r="S4" s="24"/>
      <c r="T4" s="129"/>
      <c r="U4" s="25">
        <f aca="true" t="shared" si="1" ref="U4:U23">AVERAGE(Q4:T4)</f>
        <v>0</v>
      </c>
      <c r="V4" s="24">
        <v>0</v>
      </c>
      <c r="W4" s="24">
        <v>0</v>
      </c>
      <c r="X4" s="24"/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/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/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/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/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/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3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3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3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3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>
        <f aca="true" t="shared" si="30" ref="DX4:DX23">DI4/$DX$3</f>
        <v>0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classi!B197</f>
        <v>121</v>
      </c>
      <c r="E5" s="36"/>
      <c r="F5" s="22" t="str">
        <f>classi!C197</f>
        <v>lisa</v>
      </c>
      <c r="G5" s="22" t="str">
        <f>classi!D197</f>
        <v>puccinelli</v>
      </c>
      <c r="H5" s="238" t="str">
        <f>classi!G197</f>
        <v>ayrton</v>
      </c>
      <c r="I5" s="229"/>
      <c r="J5" s="36"/>
      <c r="K5" s="36"/>
      <c r="L5" s="24">
        <v>17</v>
      </c>
      <c r="M5" s="24">
        <v>19</v>
      </c>
      <c r="N5" s="24"/>
      <c r="O5" s="129"/>
      <c r="P5" s="25">
        <f t="shared" si="0"/>
        <v>18</v>
      </c>
      <c r="Q5" s="24">
        <v>16</v>
      </c>
      <c r="R5" s="24">
        <v>18</v>
      </c>
      <c r="S5" s="24"/>
      <c r="T5" s="129"/>
      <c r="U5" s="25">
        <f t="shared" si="1"/>
        <v>17</v>
      </c>
      <c r="V5" s="24">
        <v>15</v>
      </c>
      <c r="W5" s="24">
        <v>17</v>
      </c>
      <c r="X5" s="24"/>
      <c r="Y5" s="129"/>
      <c r="Z5" s="25">
        <f t="shared" si="2"/>
        <v>16</v>
      </c>
      <c r="AA5" s="24">
        <v>17</v>
      </c>
      <c r="AB5" s="24">
        <v>20</v>
      </c>
      <c r="AC5" s="24"/>
      <c r="AD5" s="129"/>
      <c r="AE5" s="25">
        <f t="shared" si="3"/>
        <v>18.5</v>
      </c>
      <c r="AF5" s="24">
        <v>14</v>
      </c>
      <c r="AG5" s="24">
        <v>16</v>
      </c>
      <c r="AH5" s="24"/>
      <c r="AI5" s="129"/>
      <c r="AJ5" s="25">
        <f t="shared" si="4"/>
        <v>15</v>
      </c>
      <c r="AK5" s="24">
        <v>14</v>
      </c>
      <c r="AL5" s="24">
        <v>16</v>
      </c>
      <c r="AM5" s="24"/>
      <c r="AN5" s="129"/>
      <c r="AO5" s="25">
        <f t="shared" si="5"/>
        <v>15</v>
      </c>
      <c r="AP5" s="24">
        <v>18</v>
      </c>
      <c r="AQ5" s="24">
        <v>18</v>
      </c>
      <c r="AR5" s="24"/>
      <c r="AS5" s="129"/>
      <c r="AT5" s="25">
        <f t="shared" si="6"/>
        <v>18</v>
      </c>
      <c r="AU5" s="24">
        <v>18</v>
      </c>
      <c r="AV5" s="24">
        <v>17</v>
      </c>
      <c r="AW5" s="24"/>
      <c r="AX5" s="129"/>
      <c r="AY5" s="25">
        <f t="shared" si="7"/>
        <v>17.5</v>
      </c>
      <c r="AZ5" s="26">
        <f t="shared" si="8"/>
        <v>135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135</v>
      </c>
      <c r="DJ5" s="87">
        <f t="shared" si="17"/>
        <v>2</v>
      </c>
      <c r="DK5" s="80">
        <f t="shared" si="18"/>
        <v>18</v>
      </c>
      <c r="DL5" s="32">
        <f t="shared" si="19"/>
        <v>135018</v>
      </c>
      <c r="DM5" s="33">
        <f t="shared" si="20"/>
        <v>2</v>
      </c>
      <c r="DN5" s="32">
        <f t="shared" si="21"/>
        <v>15</v>
      </c>
      <c r="DO5" s="32">
        <f t="shared" si="22"/>
        <v>135018015</v>
      </c>
      <c r="DP5" s="33">
        <f t="shared" si="23"/>
        <v>2</v>
      </c>
      <c r="DQ5" s="34">
        <f t="shared" si="24"/>
        <v>17</v>
      </c>
      <c r="DR5" s="34">
        <f t="shared" si="25"/>
        <v>135018015017</v>
      </c>
      <c r="DS5" s="33">
        <f t="shared" si="26"/>
        <v>2</v>
      </c>
      <c r="DT5" s="34">
        <f t="shared" si="27"/>
        <v>15</v>
      </c>
      <c r="DU5" s="34">
        <f t="shared" si="28"/>
        <v>135018015017015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0.7894736842105263</v>
      </c>
      <c r="DY5" s="81" t="str">
        <f t="shared" si="31"/>
        <v>-</v>
      </c>
      <c r="DZ5" s="13"/>
    </row>
    <row r="6" spans="4:130" ht="12.75">
      <c r="D6" s="20">
        <f>classi!B198</f>
        <v>122</v>
      </c>
      <c r="E6" s="36"/>
      <c r="F6" s="22"/>
      <c r="G6" s="22"/>
      <c r="H6" s="238"/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>
        <f>classi!B199</f>
        <v>123</v>
      </c>
      <c r="E7" s="36"/>
      <c r="F7" s="22" t="str">
        <f>classi!C199</f>
        <v>antonia</v>
      </c>
      <c r="G7" s="22" t="str">
        <f>classi!D199</f>
        <v>brigati</v>
      </c>
      <c r="H7" s="238" t="str">
        <f>classi!G199</f>
        <v>sophie</v>
      </c>
      <c r="I7" s="229"/>
      <c r="J7" s="36"/>
      <c r="K7" s="36"/>
      <c r="L7" s="24">
        <v>20</v>
      </c>
      <c r="M7" s="24">
        <v>23</v>
      </c>
      <c r="N7" s="24"/>
      <c r="O7" s="129"/>
      <c r="P7" s="25">
        <f t="shared" si="0"/>
        <v>21.5</v>
      </c>
      <c r="Q7" s="24">
        <v>21</v>
      </c>
      <c r="R7" s="24">
        <v>22</v>
      </c>
      <c r="S7" s="24"/>
      <c r="T7" s="129"/>
      <c r="U7" s="25">
        <f t="shared" si="1"/>
        <v>21.5</v>
      </c>
      <c r="V7" s="24">
        <v>22</v>
      </c>
      <c r="W7" s="24">
        <v>23</v>
      </c>
      <c r="X7" s="24"/>
      <c r="Y7" s="129"/>
      <c r="Z7" s="25">
        <f t="shared" si="2"/>
        <v>22.5</v>
      </c>
      <c r="AA7" s="24">
        <v>22</v>
      </c>
      <c r="AB7" s="24">
        <v>21</v>
      </c>
      <c r="AC7" s="24"/>
      <c r="AD7" s="129"/>
      <c r="AE7" s="25">
        <f t="shared" si="3"/>
        <v>21.5</v>
      </c>
      <c r="AF7" s="24">
        <v>20</v>
      </c>
      <c r="AG7" s="24">
        <v>21</v>
      </c>
      <c r="AH7" s="24"/>
      <c r="AI7" s="129"/>
      <c r="AJ7" s="25">
        <f t="shared" si="4"/>
        <v>20.5</v>
      </c>
      <c r="AK7" s="24">
        <v>20</v>
      </c>
      <c r="AL7" s="24">
        <v>22</v>
      </c>
      <c r="AM7" s="24"/>
      <c r="AN7" s="129"/>
      <c r="AO7" s="25">
        <f t="shared" si="5"/>
        <v>21</v>
      </c>
      <c r="AP7" s="24">
        <v>22</v>
      </c>
      <c r="AQ7" s="24">
        <v>20</v>
      </c>
      <c r="AR7" s="24"/>
      <c r="AS7" s="129"/>
      <c r="AT7" s="25">
        <f t="shared" si="6"/>
        <v>21</v>
      </c>
      <c r="AU7" s="24">
        <v>22</v>
      </c>
      <c r="AV7" s="24">
        <v>21</v>
      </c>
      <c r="AW7" s="24"/>
      <c r="AX7" s="129"/>
      <c r="AY7" s="25">
        <f t="shared" si="7"/>
        <v>21.5</v>
      </c>
      <c r="AZ7" s="26">
        <f t="shared" si="8"/>
        <v>171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171</v>
      </c>
      <c r="DJ7" s="87">
        <f t="shared" si="17"/>
        <v>1</v>
      </c>
      <c r="DK7" s="80">
        <f t="shared" si="18"/>
        <v>21.5</v>
      </c>
      <c r="DL7" s="32">
        <f t="shared" si="19"/>
        <v>171021.5</v>
      </c>
      <c r="DM7" s="33">
        <f t="shared" si="20"/>
        <v>1</v>
      </c>
      <c r="DN7" s="32">
        <f t="shared" si="21"/>
        <v>20.5</v>
      </c>
      <c r="DO7" s="32">
        <f t="shared" si="22"/>
        <v>171021520.5</v>
      </c>
      <c r="DP7" s="33">
        <f t="shared" si="23"/>
        <v>1</v>
      </c>
      <c r="DQ7" s="34">
        <f t="shared" si="24"/>
        <v>21.5</v>
      </c>
      <c r="DR7" s="34">
        <f t="shared" si="25"/>
        <v>171021520521.5</v>
      </c>
      <c r="DS7" s="33">
        <f t="shared" si="26"/>
        <v>1</v>
      </c>
      <c r="DT7" s="34">
        <f t="shared" si="27"/>
        <v>21</v>
      </c>
      <c r="DU7" s="34">
        <f t="shared" si="28"/>
        <v>171021520521521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4:130" ht="12.75">
      <c r="D8" s="20">
        <f>classi!B200</f>
        <v>0</v>
      </c>
      <c r="E8" s="36"/>
      <c r="F8" s="22">
        <f>classi!C200</f>
        <v>0</v>
      </c>
      <c r="G8" s="22">
        <f>classi!D200</f>
        <v>0</v>
      </c>
      <c r="H8" s="238">
        <f>classi!G200</f>
        <v>0</v>
      </c>
      <c r="I8" s="229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>
        <f>classi!B201</f>
        <v>0</v>
      </c>
      <c r="E9" s="36"/>
      <c r="F9" s="22">
        <f>classi!C201</f>
        <v>0</v>
      </c>
      <c r="G9" s="22">
        <f>classi!D201</f>
        <v>0</v>
      </c>
      <c r="H9" s="238">
        <f>classi!G201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>
        <f>classi!B202</f>
        <v>0</v>
      </c>
      <c r="E10" s="36"/>
      <c r="F10" s="22">
        <f>classi!C202</f>
        <v>0</v>
      </c>
      <c r="G10" s="22">
        <f>classi!D202</f>
        <v>0</v>
      </c>
      <c r="H10" s="238">
        <f>classi!G202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>
        <f>classi!B203</f>
        <v>0</v>
      </c>
      <c r="E11" s="36"/>
      <c r="F11" s="22">
        <f>classi!C203</f>
        <v>0</v>
      </c>
      <c r="G11" s="22">
        <f>classi!D203</f>
        <v>0</v>
      </c>
      <c r="H11" s="238">
        <f>classi!G203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>
        <f>classi!B204</f>
        <v>0</v>
      </c>
      <c r="E12" s="36"/>
      <c r="F12" s="22">
        <f>classi!C204</f>
        <v>0</v>
      </c>
      <c r="G12" s="22">
        <f>classi!D204</f>
        <v>0</v>
      </c>
      <c r="H12" s="238">
        <f>classi!G204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>
        <f>classi!B205</f>
        <v>0</v>
      </c>
      <c r="E13" s="36"/>
      <c r="F13" s="22">
        <f>classi!C205</f>
        <v>0</v>
      </c>
      <c r="G13" s="22">
        <f>classi!D205</f>
        <v>0</v>
      </c>
      <c r="H13" s="238">
        <f>classi!G205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>
        <f>classi!B206</f>
        <v>0</v>
      </c>
      <c r="E14" s="36"/>
      <c r="F14" s="22">
        <f>classi!C206</f>
        <v>0</v>
      </c>
      <c r="G14" s="22">
        <f>classi!D206</f>
        <v>0</v>
      </c>
      <c r="H14" s="238">
        <f>classi!G206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>
        <f>classi!B207</f>
        <v>0</v>
      </c>
      <c r="E15" s="36"/>
      <c r="F15" s="22">
        <f>classi!C207</f>
        <v>0</v>
      </c>
      <c r="G15" s="22">
        <f>classi!D207</f>
        <v>0</v>
      </c>
      <c r="H15" s="238">
        <f>classi!G207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8">
        <f>classi!G208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8">
        <f>classi!G209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8">
        <f>classi!G210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8">
        <f>classi!G211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8">
        <f>classi!G212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8">
        <f>classi!G213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8">
        <f>classi!G214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classi!B215</f>
        <v>-</v>
      </c>
      <c r="E23" s="38"/>
      <c r="F23" s="22">
        <f>classi!C215</f>
        <v>0</v>
      </c>
      <c r="G23" s="22">
        <f>classi!D215</f>
        <v>0</v>
      </c>
      <c r="H23" s="238">
        <f>classi!G215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Freestyle 0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53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antonia</v>
      </c>
      <c r="G29" s="101" t="str">
        <f>INDEX(G$1:G$23,MATCH(C29,$DW$1:$DW$23,0))</f>
        <v>brigati</v>
      </c>
      <c r="H29" s="101" t="str">
        <f>INDEX(H$1:H$23,MATCH(C29,$DW$1:$DW$23,0))</f>
        <v>sophie</v>
      </c>
      <c r="I29" s="100"/>
      <c r="J29" s="100"/>
      <c r="K29" s="113"/>
      <c r="L29" s="115">
        <f>INDEX(P$1:P$23,MATCH(C29,$DW$1:$DW$23,0))</f>
        <v>21.5</v>
      </c>
      <c r="M29" s="102">
        <f>INDEX(U$1:U$23,MATCH(C29,$DW$1:$DW$23,0))</f>
        <v>21.5</v>
      </c>
      <c r="N29" s="102">
        <f>INDEX(Z$1:Z$23,MATCH(C29,$DW$1:$DW$23,0))</f>
        <v>22.5</v>
      </c>
      <c r="O29" s="119">
        <f>INDEX(AE$1:AE$23,MATCH(C29,$DW$1:$DW$23,0))</f>
        <v>21.5</v>
      </c>
      <c r="P29" s="115">
        <f>INDEX(AJ$1:AJ$23,MATCH(C29,$DW$1:$DW$23,0))</f>
        <v>20.5</v>
      </c>
      <c r="Q29" s="102">
        <f>INDEX(AO$1:AO$23,MATCH(C29,$DW$1:$DW$23,0))</f>
        <v>21</v>
      </c>
      <c r="R29" s="102">
        <f>INDEX(AT$1:AT$23,MATCH(C29,$DW$1:$DW$23,0))</f>
        <v>21</v>
      </c>
      <c r="S29" s="119">
        <f>INDEX(AY$1:AY$23,MATCH(C29,$DW$1:$DW$23,0))</f>
        <v>21.5</v>
      </c>
      <c r="T29" s="131">
        <f>INDEX(AZ$1:AZ$23,MATCH(C29,$DW$1:$DW$23,0))</f>
        <v>171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171</v>
      </c>
      <c r="AD29" s="104">
        <f>INDEX(D$1:D$23,MATCH(C29,$DW$1:$DW$23,0))</f>
        <v>123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53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lisa</v>
      </c>
      <c r="G30" s="62" t="str">
        <f>INDEX(G$1:G$23,MATCH(C30,$DW$1:$DW$23,0))</f>
        <v>puccinelli</v>
      </c>
      <c r="H30" s="62" t="str">
        <f>INDEX(H$1:H$23,MATCH(C30,$DW$1:$DW$23,0))</f>
        <v>ayrton</v>
      </c>
      <c r="I30" s="36"/>
      <c r="J30" s="36"/>
      <c r="K30" s="114"/>
      <c r="L30" s="116">
        <f>INDEX(P$1:P$23,MATCH(C30,$DW$1:$DW$23,0))</f>
        <v>18</v>
      </c>
      <c r="M30" s="31">
        <f>INDEX(U$1:U$23,MATCH(C30,$DW$1:$DW$23,0))</f>
        <v>17</v>
      </c>
      <c r="N30" s="31">
        <f>INDEX(Z$1:Z$23,MATCH(C30,$DW$1:$DW$23,0))</f>
        <v>16</v>
      </c>
      <c r="O30" s="120">
        <f>INDEX(AE$1:AE$23,MATCH(C30,$DW$1:$DW$23,0))</f>
        <v>18.5</v>
      </c>
      <c r="P30" s="116">
        <f>INDEX(AJ$1:AJ$23,MATCH(C30,$DW$1:$DW$23,0))</f>
        <v>15</v>
      </c>
      <c r="Q30" s="31">
        <f>INDEX(AO$1:AO$23,MATCH(C30,$DW$1:$DW$23,0))</f>
        <v>15</v>
      </c>
      <c r="R30" s="31">
        <f>INDEX(AT$1:AT$23,MATCH(C30,$DW$1:$DW$23,0))</f>
        <v>18</v>
      </c>
      <c r="S30" s="120">
        <f>INDEX(AY$1:AY$23,MATCH(C30,$DW$1:$DW$23,0))</f>
        <v>17.5</v>
      </c>
      <c r="T30" s="132">
        <f>INDEX(AZ$1:AZ$23,MATCH(C30,$DW$1:$DW$23,0))</f>
        <v>135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135</v>
      </c>
      <c r="AD30" s="59">
        <f>INDEX(D$1:D$23,MATCH(C30,$DW$1:$DW$23,0))</f>
        <v>121</v>
      </c>
      <c r="AE30" s="60">
        <f>INDEX(DX$1:DX$23,MATCH(C30,$DW$1:$DW$23,0))</f>
        <v>0.7894736842105263</v>
      </c>
      <c r="AF30" s="117" t="str">
        <f>IF(AE30&gt;=0.85,"Point","-")</f>
        <v>-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ED17" sheet="1" objects="1" scenarios="1" selectLockedCells="1" selectUnlockedCells="1"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28">
      <selection activeCell="Z42" sqref="Z42"/>
    </sheetView>
  </sheetViews>
  <sheetFormatPr defaultColWidth="9.140625" defaultRowHeight="12.75"/>
  <cols>
    <col min="1" max="2" width="0" style="0" hidden="1" customWidth="1"/>
    <col min="9" max="11" width="1.1484375" style="0" customWidth="1"/>
  </cols>
  <sheetData>
    <row r="1" spans="4:130" ht="13.5" thickBot="1"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7" t="s">
        <v>85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156</v>
      </c>
      <c r="DY3" s="92" t="s">
        <v>42</v>
      </c>
      <c r="DZ3" s="13"/>
    </row>
    <row r="4" spans="4:130" ht="12.75">
      <c r="D4" s="20">
        <f>classi!B242</f>
        <v>124</v>
      </c>
      <c r="E4" s="21"/>
      <c r="F4" s="22" t="str">
        <f>classi!C242</f>
        <v>sara</v>
      </c>
      <c r="G4" s="22" t="str">
        <f>classi!D242</f>
        <v>bonazzi</v>
      </c>
      <c r="H4" s="238" t="str">
        <f>classi!G242</f>
        <v>coffee</v>
      </c>
      <c r="I4" s="228"/>
      <c r="J4" s="23"/>
      <c r="K4" s="22"/>
      <c r="L4" s="24">
        <v>21</v>
      </c>
      <c r="M4" s="24">
        <v>21</v>
      </c>
      <c r="N4" s="24"/>
      <c r="O4" s="129"/>
      <c r="P4" s="25">
        <f aca="true" t="shared" si="0" ref="P4:P23">AVERAGE(L4:O4)</f>
        <v>21</v>
      </c>
      <c r="Q4" s="24">
        <v>19</v>
      </c>
      <c r="R4" s="24">
        <v>19</v>
      </c>
      <c r="S4" s="24"/>
      <c r="T4" s="129"/>
      <c r="U4" s="25">
        <f aca="true" t="shared" si="1" ref="U4:U23">AVERAGE(Q4:T4)</f>
        <v>19</v>
      </c>
      <c r="V4" s="24">
        <v>17</v>
      </c>
      <c r="W4" s="24">
        <v>19</v>
      </c>
      <c r="X4" s="24"/>
      <c r="Y4" s="129"/>
      <c r="Z4" s="25">
        <f aca="true" t="shared" si="2" ref="Z4:Z23">AVERAGE(V4:Y4)</f>
        <v>18</v>
      </c>
      <c r="AA4" s="24">
        <v>18</v>
      </c>
      <c r="AB4" s="24">
        <v>20</v>
      </c>
      <c r="AC4" s="24"/>
      <c r="AD4" s="129"/>
      <c r="AE4" s="25">
        <f aca="true" t="shared" si="3" ref="AE4:AE23">AVERAGE(AA4:AD4)</f>
        <v>19</v>
      </c>
      <c r="AF4" s="24">
        <v>19</v>
      </c>
      <c r="AG4" s="24">
        <v>18</v>
      </c>
      <c r="AH4" s="24"/>
      <c r="AI4" s="129"/>
      <c r="AJ4" s="25">
        <f aca="true" t="shared" si="4" ref="AJ4:AJ23">AVERAGE(AF4:AI4)</f>
        <v>18.5</v>
      </c>
      <c r="AK4" s="24">
        <v>21</v>
      </c>
      <c r="AL4" s="24">
        <v>18</v>
      </c>
      <c r="AM4" s="24"/>
      <c r="AN4" s="129"/>
      <c r="AO4" s="25">
        <f aca="true" t="shared" si="5" ref="AO4:AO23">AVERAGE(AK4:AN4)</f>
        <v>19.5</v>
      </c>
      <c r="AP4" s="24">
        <v>21</v>
      </c>
      <c r="AQ4" s="24">
        <v>20</v>
      </c>
      <c r="AR4" s="24"/>
      <c r="AS4" s="129"/>
      <c r="AT4" s="25">
        <f aca="true" t="shared" si="6" ref="AT4:AT23">AVERAGE(AP4:AS4)</f>
        <v>20.5</v>
      </c>
      <c r="AU4" s="24">
        <v>20</v>
      </c>
      <c r="AV4" s="24">
        <v>21</v>
      </c>
      <c r="AW4" s="24"/>
      <c r="AX4" s="129"/>
      <c r="AY4" s="25">
        <f aca="true" t="shared" si="7" ref="AY4:AY23">AVERAGE(AU4:AX4)</f>
        <v>20.5</v>
      </c>
      <c r="AZ4" s="26">
        <f aca="true" t="shared" si="8" ref="AZ4:AZ23">P4+U4+Z4+AE4+AJ4+AO4+AT4+AY4</f>
        <v>156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156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156021</v>
      </c>
      <c r="DM4" s="33">
        <f aca="true" t="shared" si="20" ref="DM4:DM23">RANK(DL4,$DL$4:$DL$23,0)</f>
        <v>1</v>
      </c>
      <c r="DN4" s="32">
        <f aca="true" t="shared" si="21" ref="DN4:DN23">AJ4</f>
        <v>18.5</v>
      </c>
      <c r="DO4" s="32">
        <f aca="true" t="shared" si="22" ref="DO4:DO23">(DI4*10^3+DK4)*10^3+DN4</f>
        <v>156021018.5</v>
      </c>
      <c r="DP4" s="33">
        <f aca="true" t="shared" si="23" ref="DP4:DP23">RANK(DO4,$DO$4:$DO$23,0)</f>
        <v>1</v>
      </c>
      <c r="DQ4" s="34">
        <f aca="true" t="shared" si="24" ref="DQ4:DQ23">U4</f>
        <v>19</v>
      </c>
      <c r="DR4" s="34">
        <f aca="true" t="shared" si="25" ref="DR4:DR24">((DI4*10^3+DK4)*10^3+DN4)*10^3+DQ4</f>
        <v>156021018519</v>
      </c>
      <c r="DS4" s="33">
        <f aca="true" t="shared" si="26" ref="DS4:DS23">RANK(DR4,$DR$4:$DR$23,0)</f>
        <v>1</v>
      </c>
      <c r="DT4" s="34">
        <f aca="true" t="shared" si="27" ref="DT4:DT23">AO4</f>
        <v>19.5</v>
      </c>
      <c r="DU4" s="34">
        <f aca="true" t="shared" si="28" ref="DU4:DU23">(((DI4*10^3+DK4)*10^3+DN4)*10^3+DQ4)*10^3+DT4</f>
        <v>156021018519019.5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classi!B243</f>
        <v>0</v>
      </c>
      <c r="E5" s="36"/>
      <c r="F5" s="22">
        <f>classi!C243</f>
        <v>0</v>
      </c>
      <c r="G5" s="22">
        <f>classi!D243</f>
        <v>0</v>
      </c>
      <c r="H5" s="238">
        <f>classi!G243</f>
        <v>0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>
        <f>classi!B244</f>
        <v>0</v>
      </c>
      <c r="E6" s="36"/>
      <c r="F6" s="22">
        <f>classi!C244</f>
        <v>0</v>
      </c>
      <c r="G6" s="22">
        <f>classi!D244</f>
        <v>0</v>
      </c>
      <c r="H6" s="238">
        <f>classi!G244</f>
        <v>0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>
        <f>classi!B245</f>
        <v>0</v>
      </c>
      <c r="E7" s="36"/>
      <c r="F7" s="22">
        <f>classi!C245</f>
        <v>0</v>
      </c>
      <c r="G7" s="22">
        <f>classi!D245</f>
        <v>0</v>
      </c>
      <c r="H7" s="238">
        <f>classi!G245</f>
        <v>0</v>
      </c>
      <c r="I7" s="229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8">
        <f>classi!G246</f>
        <v>0</v>
      </c>
      <c r="I8" s="229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8">
        <f>classi!G247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8">
        <f>classi!G248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8">
        <f>classi!G249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8">
        <f>classi!G250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8">
        <f>classi!G251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8">
        <f>classi!G252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8">
        <f>classi!G253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8">
        <f>classi!G254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8">
        <f>classi!G255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8">
        <f>classi!G256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8">
        <f>classi!G257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8">
        <f>classi!G258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8">
        <f>classi!G259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8">
        <f>classi!G260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classi!B261</f>
        <v>-</v>
      </c>
      <c r="E23" s="38"/>
      <c r="F23" s="22">
        <f>classi!C261</f>
        <v>0</v>
      </c>
      <c r="G23" s="22">
        <f>classi!D261</f>
        <v>0</v>
      </c>
      <c r="H23" s="238">
        <f>classi!G261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HTM 0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53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sara</v>
      </c>
      <c r="G29" s="101" t="str">
        <f>INDEX(G$1:G$23,MATCH(C29,$DW$1:$DW$23,0))</f>
        <v>bonazzi</v>
      </c>
      <c r="H29" s="101" t="str">
        <f>INDEX(H$1:H$23,MATCH(C29,$DW$1:$DW$23,0))</f>
        <v>coffee</v>
      </c>
      <c r="I29" s="100"/>
      <c r="J29" s="100"/>
      <c r="K29" s="113"/>
      <c r="L29" s="115">
        <f>INDEX(P$1:P$23,MATCH(C29,$DW$1:$DW$23,0))</f>
        <v>21</v>
      </c>
      <c r="M29" s="102">
        <f>INDEX(U$1:U$23,MATCH(C29,$DW$1:$DW$23,0))</f>
        <v>19</v>
      </c>
      <c r="N29" s="102">
        <f>INDEX(Z$1:Z$23,MATCH(C29,$DW$1:$DW$23,0))</f>
        <v>18</v>
      </c>
      <c r="O29" s="119">
        <f>INDEX(AE$1:AE$23,MATCH(C29,$DW$1:$DW$23,0))</f>
        <v>19</v>
      </c>
      <c r="P29" s="115">
        <f>INDEX(AJ$1:AJ$23,MATCH(C29,$DW$1:$DW$23,0))</f>
        <v>18.5</v>
      </c>
      <c r="Q29" s="102">
        <f>INDEX(AO$1:AO$23,MATCH(C29,$DW$1:$DW$23,0))</f>
        <v>19.5</v>
      </c>
      <c r="R29" s="102">
        <f>INDEX(AT$1:AT$23,MATCH(C29,$DW$1:$DW$23,0))</f>
        <v>20.5</v>
      </c>
      <c r="S29" s="119">
        <f>INDEX(AY$1:AY$23,MATCH(C29,$DW$1:$DW$23,0))</f>
        <v>20.5</v>
      </c>
      <c r="T29" s="131">
        <f>INDEX(AZ$1:AZ$23,MATCH(C29,$DW$1:$DW$23,0))</f>
        <v>156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156</v>
      </c>
      <c r="AD29" s="104">
        <f>INDEX(D$1:D$23,MATCH(C29,$DW$1:$DW$23,0))</f>
        <v>124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ED17" sheet="1"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39"/>
  <sheetViews>
    <sheetView zoomScalePageLayoutView="0" workbookViewId="0" topLeftCell="G28">
      <pane xSplit="27840" topLeftCell="BU1" activePane="topLeft" state="split"/>
      <selection pane="topLeft" activeCell="H42" sqref="H42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3" width="6.00390625" style="0" bestFit="1" customWidth="1"/>
    <col min="34" max="34" width="5.140625" style="0" customWidth="1"/>
    <col min="35" max="35" width="3.7109375" style="0" customWidth="1"/>
    <col min="36" max="36" width="5.140625" style="0" customWidth="1"/>
    <col min="37" max="38" width="6.00390625" style="0" bestFit="1" customWidth="1"/>
    <col min="39" max="39" width="4.8515625" style="0" bestFit="1" customWidth="1"/>
    <col min="40" max="40" width="4.57421875" style="0" customWidth="1"/>
    <col min="41" max="41" width="5.140625" style="0" customWidth="1"/>
    <col min="42" max="43" width="6.00390625" style="0" bestFit="1" customWidth="1"/>
    <col min="44" max="44" width="5.140625" style="0" customWidth="1"/>
    <col min="45" max="45" width="3.140625" style="0" customWidth="1"/>
    <col min="46" max="46" width="5.140625" style="0" customWidth="1"/>
    <col min="47" max="48" width="6.00390625" style="0" bestFit="1" customWidth="1"/>
    <col min="49" max="49" width="5.140625" style="0" customWidth="1"/>
    <col min="50" max="50" width="2.57421875" style="0" customWidth="1"/>
    <col min="51" max="51" width="5.140625" style="0" customWidth="1"/>
    <col min="52" max="52" width="6.14062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7" t="s">
        <v>28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192.5</v>
      </c>
      <c r="DY3" s="92" t="s">
        <v>42</v>
      </c>
      <c r="DZ3" s="13"/>
    </row>
    <row r="4" spans="1:130" ht="12.75">
      <c r="A4" s="13"/>
      <c r="B4" s="13"/>
      <c r="C4" s="13"/>
      <c r="D4" s="20">
        <f>classi!B127</f>
        <v>110</v>
      </c>
      <c r="E4" s="21"/>
      <c r="F4" s="22" t="str">
        <f>classi!C127</f>
        <v>claudia</v>
      </c>
      <c r="G4" s="22" t="str">
        <f>classi!D127</f>
        <v>bruschi</v>
      </c>
      <c r="H4" s="22" t="str">
        <f>classi!G127</f>
        <v>rocky</v>
      </c>
      <c r="I4" s="22"/>
      <c r="J4" s="23"/>
      <c r="K4" s="22"/>
      <c r="L4" s="24">
        <v>20</v>
      </c>
      <c r="M4" s="24">
        <v>22</v>
      </c>
      <c r="N4" s="24"/>
      <c r="O4" s="129"/>
      <c r="P4" s="25">
        <f aca="true" t="shared" si="0" ref="P4:P23">AVERAGE(L4:O4)</f>
        <v>21</v>
      </c>
      <c r="Q4" s="24">
        <v>19</v>
      </c>
      <c r="R4" s="24">
        <v>20</v>
      </c>
      <c r="S4" s="24"/>
      <c r="T4" s="129"/>
      <c r="U4" s="25">
        <f aca="true" t="shared" si="1" ref="U4:U23">AVERAGE(Q4:T4)</f>
        <v>19.5</v>
      </c>
      <c r="V4" s="24">
        <v>21</v>
      </c>
      <c r="W4" s="24">
        <v>22</v>
      </c>
      <c r="X4" s="24"/>
      <c r="Y4" s="129"/>
      <c r="Z4" s="25">
        <f aca="true" t="shared" si="2" ref="Z4:Z23">AVERAGE(V4:Y4)</f>
        <v>21.5</v>
      </c>
      <c r="AA4" s="24">
        <v>20</v>
      </c>
      <c r="AB4" s="24">
        <v>20</v>
      </c>
      <c r="AC4" s="24"/>
      <c r="AD4" s="129"/>
      <c r="AE4" s="25">
        <f aca="true" t="shared" si="3" ref="AE4:AE23">AVERAGE(AA4:AD4)</f>
        <v>20</v>
      </c>
      <c r="AF4" s="24">
        <v>16</v>
      </c>
      <c r="AG4" s="24">
        <v>18</v>
      </c>
      <c r="AH4" s="24"/>
      <c r="AI4" s="129"/>
      <c r="AJ4" s="25">
        <f aca="true" t="shared" si="4" ref="AJ4:AJ23">AVERAGE(AF4:AI4)</f>
        <v>17</v>
      </c>
      <c r="AK4" s="24">
        <v>17</v>
      </c>
      <c r="AL4" s="24">
        <v>18</v>
      </c>
      <c r="AM4" s="24"/>
      <c r="AN4" s="129"/>
      <c r="AO4" s="25">
        <f aca="true" t="shared" si="5" ref="AO4:AO23">AVERAGE(AK4:AN4)</f>
        <v>17.5</v>
      </c>
      <c r="AP4" s="24">
        <v>20</v>
      </c>
      <c r="AQ4" s="24">
        <v>18</v>
      </c>
      <c r="AR4" s="24"/>
      <c r="AS4" s="129"/>
      <c r="AT4" s="25">
        <f aca="true" t="shared" si="6" ref="AT4:AT23">AVERAGE(AP4:AS4)</f>
        <v>19</v>
      </c>
      <c r="AU4" s="24">
        <v>20</v>
      </c>
      <c r="AV4" s="24">
        <v>18</v>
      </c>
      <c r="AW4" s="24"/>
      <c r="AX4" s="129"/>
      <c r="AY4" s="25">
        <f aca="true" t="shared" si="7" ref="AY4:AY23">AVERAGE(AU4:AX4)</f>
        <v>19</v>
      </c>
      <c r="AZ4" s="26">
        <f aca="true" t="shared" si="8" ref="AZ4:AZ23">P4+U4+Z4+AE4+AJ4+AO4+AT4+AY4</f>
        <v>154.5</v>
      </c>
      <c r="BA4" s="27">
        <v>1.5</v>
      </c>
      <c r="BB4" s="27">
        <v>1.5</v>
      </c>
      <c r="BC4" s="27"/>
      <c r="BD4" s="133"/>
      <c r="BE4" s="25">
        <f aca="true" t="shared" si="9" ref="BE4:BE23">AVERAGE(BA4:BD4)</f>
        <v>1.5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1.5</v>
      </c>
      <c r="DE4" s="177">
        <f>SUM(BB4,BG4,BL4,BQ4,BV4,CA4)</f>
        <v>1.5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1.5</v>
      </c>
      <c r="DI4" s="31">
        <f aca="true" t="shared" si="16" ref="DI4:DI23">AZ4-DH4</f>
        <v>153</v>
      </c>
      <c r="DJ4" s="87">
        <f aca="true" t="shared" si="17" ref="DJ4:DJ23">RANK(DI4,$DI$4:$DI$23,0)</f>
        <v>3</v>
      </c>
      <c r="DK4" s="80">
        <f aca="true" t="shared" si="18" ref="DK4:DK23">P4</f>
        <v>21</v>
      </c>
      <c r="DL4" s="32">
        <f aca="true" t="shared" si="19" ref="DL4:DL23">DI4*10^3+DK4</f>
        <v>153021</v>
      </c>
      <c r="DM4" s="33">
        <f aca="true" t="shared" si="20" ref="DM4:DM23">RANK(DL4,$DL$4:$DL$23,0)</f>
        <v>3</v>
      </c>
      <c r="DN4" s="32">
        <f aca="true" t="shared" si="21" ref="DN4:DN23">AJ4</f>
        <v>17</v>
      </c>
      <c r="DO4" s="32">
        <f aca="true" t="shared" si="22" ref="DO4:DO23">(DI4*10^3+DK4)*10^3+DN4</f>
        <v>153021017</v>
      </c>
      <c r="DP4" s="33">
        <f aca="true" t="shared" si="23" ref="DP4:DP23">RANK(DO4,$DO$4:$DO$23,0)</f>
        <v>3</v>
      </c>
      <c r="DQ4" s="34">
        <f aca="true" t="shared" si="24" ref="DQ4:DQ23">U4</f>
        <v>19.5</v>
      </c>
      <c r="DR4" s="34">
        <f aca="true" t="shared" si="25" ref="DR4:DR24">((DI4*10^3+DK4)*10^3+DN4)*10^3+DQ4</f>
        <v>153021017019.5</v>
      </c>
      <c r="DS4" s="33">
        <f aca="true" t="shared" si="26" ref="DS4:DS23">RANK(DR4,$DR$4:$DR$23,0)</f>
        <v>3</v>
      </c>
      <c r="DT4" s="34">
        <f aca="true" t="shared" si="27" ref="DT4:DT23">AO4</f>
        <v>17.5</v>
      </c>
      <c r="DU4" s="34">
        <f aca="true" t="shared" si="28" ref="DU4:DU23">(((DI4*10^3+DK4)*10^3+DN4)*10^3+DQ4)*10^3+DT4</f>
        <v>153021017019517.5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0.7948051948051948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classi!B128</f>
        <v>111</v>
      </c>
      <c r="E5" s="36"/>
      <c r="F5" s="22" t="str">
        <f>classi!C128</f>
        <v>melissa</v>
      </c>
      <c r="G5" s="22" t="str">
        <f>classi!D128</f>
        <v>munoz</v>
      </c>
      <c r="H5" s="22" t="str">
        <f>classi!G128</f>
        <v>ghiaccio</v>
      </c>
      <c r="I5" s="36"/>
      <c r="J5" s="36"/>
      <c r="K5" s="36"/>
      <c r="L5" s="24">
        <v>17</v>
      </c>
      <c r="M5" s="24">
        <v>16</v>
      </c>
      <c r="N5" s="24"/>
      <c r="O5" s="129"/>
      <c r="P5" s="25">
        <f t="shared" si="0"/>
        <v>16.5</v>
      </c>
      <c r="Q5" s="24">
        <v>16</v>
      </c>
      <c r="R5" s="24">
        <v>19</v>
      </c>
      <c r="S5" s="24"/>
      <c r="T5" s="129"/>
      <c r="U5" s="25">
        <f t="shared" si="1"/>
        <v>17.5</v>
      </c>
      <c r="V5" s="24">
        <v>16</v>
      </c>
      <c r="W5" s="24">
        <v>18</v>
      </c>
      <c r="X5" s="24"/>
      <c r="Y5" s="129"/>
      <c r="Z5" s="25">
        <f t="shared" si="2"/>
        <v>17</v>
      </c>
      <c r="AA5" s="24">
        <v>15</v>
      </c>
      <c r="AB5" s="24">
        <v>15</v>
      </c>
      <c r="AC5" s="24"/>
      <c r="AD5" s="129"/>
      <c r="AE5" s="25">
        <f t="shared" si="3"/>
        <v>15</v>
      </c>
      <c r="AF5" s="24">
        <v>15</v>
      </c>
      <c r="AG5" s="24">
        <v>18</v>
      </c>
      <c r="AH5" s="24"/>
      <c r="AI5" s="129"/>
      <c r="AJ5" s="25">
        <f t="shared" si="4"/>
        <v>16.5</v>
      </c>
      <c r="AK5" s="24">
        <v>15</v>
      </c>
      <c r="AL5" s="24">
        <v>17</v>
      </c>
      <c r="AM5" s="24"/>
      <c r="AN5" s="129"/>
      <c r="AO5" s="25">
        <f t="shared" si="5"/>
        <v>16</v>
      </c>
      <c r="AP5" s="24">
        <v>14</v>
      </c>
      <c r="AQ5" s="24">
        <v>15</v>
      </c>
      <c r="AR5" s="24"/>
      <c r="AS5" s="129"/>
      <c r="AT5" s="25">
        <f t="shared" si="6"/>
        <v>14.5</v>
      </c>
      <c r="AU5" s="24">
        <v>14</v>
      </c>
      <c r="AV5" s="24">
        <v>15</v>
      </c>
      <c r="AW5" s="24"/>
      <c r="AX5" s="129"/>
      <c r="AY5" s="25">
        <f t="shared" si="7"/>
        <v>14.5</v>
      </c>
      <c r="AZ5" s="26">
        <f t="shared" si="8"/>
        <v>127.5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1</v>
      </c>
      <c r="CA5" s="29">
        <v>1</v>
      </c>
      <c r="CB5" s="29"/>
      <c r="CC5" s="135"/>
      <c r="CD5" s="107">
        <f t="shared" si="14"/>
        <v>1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1</v>
      </c>
      <c r="DI5" s="31">
        <f t="shared" si="16"/>
        <v>126.5</v>
      </c>
      <c r="DJ5" s="87">
        <f t="shared" si="17"/>
        <v>7</v>
      </c>
      <c r="DK5" s="80">
        <f t="shared" si="18"/>
        <v>16.5</v>
      </c>
      <c r="DL5" s="32">
        <f t="shared" si="19"/>
        <v>126516.5</v>
      </c>
      <c r="DM5" s="33">
        <f t="shared" si="20"/>
        <v>7</v>
      </c>
      <c r="DN5" s="32">
        <f t="shared" si="21"/>
        <v>16.5</v>
      </c>
      <c r="DO5" s="32">
        <f t="shared" si="22"/>
        <v>126516516.5</v>
      </c>
      <c r="DP5" s="33">
        <f t="shared" si="23"/>
        <v>7</v>
      </c>
      <c r="DQ5" s="34">
        <f t="shared" si="24"/>
        <v>17.5</v>
      </c>
      <c r="DR5" s="34">
        <f t="shared" si="25"/>
        <v>126516516517.5</v>
      </c>
      <c r="DS5" s="33">
        <f t="shared" si="26"/>
        <v>7</v>
      </c>
      <c r="DT5" s="34">
        <f t="shared" si="27"/>
        <v>16</v>
      </c>
      <c r="DU5" s="34">
        <f t="shared" si="28"/>
        <v>126516516517516</v>
      </c>
      <c r="DV5" s="33">
        <f t="shared" si="29"/>
        <v>7</v>
      </c>
      <c r="DW5" s="34">
        <f>IF(DV5&lt;&gt;20,RANK(DV5,$DV$4:$DV$23,1)+COUNTIF(DV$4:DV5,DV5)-1,20)</f>
        <v>7</v>
      </c>
      <c r="DX5" s="35">
        <f t="shared" si="30"/>
        <v>0.6571428571428571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classi!B129</f>
        <v>112</v>
      </c>
      <c r="E6" s="36"/>
      <c r="F6" s="22" t="str">
        <f>classi!C129</f>
        <v>giulia</v>
      </c>
      <c r="G6" s="22" t="str">
        <f>classi!D129</f>
        <v>rinaldi</v>
      </c>
      <c r="H6" s="22" t="str">
        <f>classi!G129</f>
        <v>sky</v>
      </c>
      <c r="I6" s="36"/>
      <c r="J6" s="36"/>
      <c r="K6" s="36"/>
      <c r="L6" s="24">
        <v>20</v>
      </c>
      <c r="M6" s="24">
        <v>21</v>
      </c>
      <c r="N6" s="24"/>
      <c r="O6" s="129"/>
      <c r="P6" s="25">
        <f t="shared" si="0"/>
        <v>20.5</v>
      </c>
      <c r="Q6" s="24">
        <v>16</v>
      </c>
      <c r="R6" s="24">
        <v>17</v>
      </c>
      <c r="S6" s="24"/>
      <c r="T6" s="129"/>
      <c r="U6" s="25">
        <f t="shared" si="1"/>
        <v>16.5</v>
      </c>
      <c r="V6" s="24">
        <v>14</v>
      </c>
      <c r="W6" s="24">
        <v>17</v>
      </c>
      <c r="X6" s="24"/>
      <c r="Y6" s="129"/>
      <c r="Z6" s="25">
        <f t="shared" si="2"/>
        <v>15.5</v>
      </c>
      <c r="AA6" s="24">
        <v>16</v>
      </c>
      <c r="AB6" s="24">
        <v>17</v>
      </c>
      <c r="AC6" s="24"/>
      <c r="AD6" s="129"/>
      <c r="AE6" s="25">
        <f t="shared" si="3"/>
        <v>16.5</v>
      </c>
      <c r="AF6" s="24">
        <v>14</v>
      </c>
      <c r="AG6" s="24">
        <v>15</v>
      </c>
      <c r="AH6" s="24"/>
      <c r="AI6" s="129"/>
      <c r="AJ6" s="25">
        <f t="shared" si="4"/>
        <v>14.5</v>
      </c>
      <c r="AK6" s="24">
        <v>17</v>
      </c>
      <c r="AL6" s="24">
        <v>15</v>
      </c>
      <c r="AM6" s="24"/>
      <c r="AN6" s="129"/>
      <c r="AO6" s="25">
        <f t="shared" si="5"/>
        <v>16</v>
      </c>
      <c r="AP6" s="24">
        <v>19</v>
      </c>
      <c r="AQ6" s="24">
        <v>16</v>
      </c>
      <c r="AR6" s="24"/>
      <c r="AS6" s="129"/>
      <c r="AT6" s="25">
        <f t="shared" si="6"/>
        <v>17.5</v>
      </c>
      <c r="AU6" s="24">
        <v>19</v>
      </c>
      <c r="AV6" s="24">
        <v>16</v>
      </c>
      <c r="AW6" s="24"/>
      <c r="AX6" s="129"/>
      <c r="AY6" s="25">
        <f t="shared" si="7"/>
        <v>17.5</v>
      </c>
      <c r="AZ6" s="26">
        <f t="shared" si="8"/>
        <v>134.5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0</v>
      </c>
      <c r="DE6" s="177">
        <f aca="true" t="shared" si="34" ref="DE6:DE23">SUM(BB6,BG6,BL6,BQ6,BV6,CA6)</f>
        <v>0</v>
      </c>
      <c r="DF6" s="177">
        <f aca="true" t="shared" si="35" ref="DF6:DF23">SUM(BC6,BH6,BM6,BR6,BW6,CB6)</f>
        <v>0</v>
      </c>
      <c r="DG6" s="149">
        <f t="shared" si="32"/>
        <v>0</v>
      </c>
      <c r="DH6" s="30">
        <f t="shared" si="15"/>
        <v>0</v>
      </c>
      <c r="DI6" s="31">
        <f t="shared" si="16"/>
        <v>134.5</v>
      </c>
      <c r="DJ6" s="87">
        <f t="shared" si="17"/>
        <v>6</v>
      </c>
      <c r="DK6" s="80">
        <f t="shared" si="18"/>
        <v>20.5</v>
      </c>
      <c r="DL6" s="32">
        <f t="shared" si="19"/>
        <v>134520.5</v>
      </c>
      <c r="DM6" s="33">
        <f t="shared" si="20"/>
        <v>6</v>
      </c>
      <c r="DN6" s="32">
        <f t="shared" si="21"/>
        <v>14.5</v>
      </c>
      <c r="DO6" s="32">
        <f t="shared" si="22"/>
        <v>134520514.5</v>
      </c>
      <c r="DP6" s="33">
        <f t="shared" si="23"/>
        <v>6</v>
      </c>
      <c r="DQ6" s="34">
        <f t="shared" si="24"/>
        <v>16.5</v>
      </c>
      <c r="DR6" s="34">
        <f t="shared" si="25"/>
        <v>134520514516.5</v>
      </c>
      <c r="DS6" s="33">
        <f t="shared" si="26"/>
        <v>6</v>
      </c>
      <c r="DT6" s="34">
        <f t="shared" si="27"/>
        <v>16</v>
      </c>
      <c r="DU6" s="34">
        <f t="shared" si="28"/>
        <v>134520514516516</v>
      </c>
      <c r="DV6" s="33">
        <f t="shared" si="29"/>
        <v>6</v>
      </c>
      <c r="DW6" s="34">
        <f>IF(DV6&lt;&gt;20,RANK(DV6,$DV$4:$DV$23,1)+COUNTIF(DV$4:DV6,DV6)-1,20)</f>
        <v>6</v>
      </c>
      <c r="DX6" s="35">
        <f t="shared" si="30"/>
        <v>0.6987012987012987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classi!B130</f>
        <v>113</v>
      </c>
      <c r="E7" s="36"/>
      <c r="F7" s="22" t="str">
        <f>classi!C130</f>
        <v>marina</v>
      </c>
      <c r="G7" s="22" t="str">
        <f>classi!D130</f>
        <v>ruffo</v>
      </c>
      <c r="H7" s="22" t="str">
        <f>classi!G130</f>
        <v>joy</v>
      </c>
      <c r="I7" s="36"/>
      <c r="J7" s="36"/>
      <c r="K7" s="36"/>
      <c r="L7" s="24">
        <v>20</v>
      </c>
      <c r="M7" s="24">
        <v>21</v>
      </c>
      <c r="N7" s="24"/>
      <c r="O7" s="129"/>
      <c r="P7" s="25">
        <f t="shared" si="0"/>
        <v>20.5</v>
      </c>
      <c r="Q7" s="24">
        <v>16</v>
      </c>
      <c r="R7" s="24">
        <v>18</v>
      </c>
      <c r="S7" s="24"/>
      <c r="T7" s="129"/>
      <c r="U7" s="25">
        <f t="shared" si="1"/>
        <v>17</v>
      </c>
      <c r="V7" s="24">
        <v>14</v>
      </c>
      <c r="W7" s="24">
        <v>16</v>
      </c>
      <c r="X7" s="24"/>
      <c r="Y7" s="129"/>
      <c r="Z7" s="25">
        <f t="shared" si="2"/>
        <v>15</v>
      </c>
      <c r="AA7" s="24">
        <v>16</v>
      </c>
      <c r="AB7" s="24">
        <v>18</v>
      </c>
      <c r="AC7" s="24"/>
      <c r="AD7" s="129"/>
      <c r="AE7" s="25">
        <f t="shared" si="3"/>
        <v>17</v>
      </c>
      <c r="AF7" s="24">
        <v>14</v>
      </c>
      <c r="AG7" s="24">
        <v>16</v>
      </c>
      <c r="AH7" s="24"/>
      <c r="AI7" s="129"/>
      <c r="AJ7" s="25">
        <f t="shared" si="4"/>
        <v>15</v>
      </c>
      <c r="AK7" s="24">
        <v>17</v>
      </c>
      <c r="AL7" s="24">
        <v>18</v>
      </c>
      <c r="AM7" s="24"/>
      <c r="AN7" s="129"/>
      <c r="AO7" s="25">
        <f t="shared" si="5"/>
        <v>17.5</v>
      </c>
      <c r="AP7" s="24">
        <v>19</v>
      </c>
      <c r="AQ7" s="24">
        <v>18</v>
      </c>
      <c r="AR7" s="24"/>
      <c r="AS7" s="129"/>
      <c r="AT7" s="25">
        <f t="shared" si="6"/>
        <v>18.5</v>
      </c>
      <c r="AU7" s="24">
        <v>19</v>
      </c>
      <c r="AV7" s="24">
        <v>18</v>
      </c>
      <c r="AW7" s="24"/>
      <c r="AX7" s="129"/>
      <c r="AY7" s="25">
        <f t="shared" si="7"/>
        <v>18.5</v>
      </c>
      <c r="AZ7" s="26">
        <f t="shared" si="8"/>
        <v>139</v>
      </c>
      <c r="BA7" s="27">
        <v>0.3</v>
      </c>
      <c r="BB7" s="27">
        <v>0.5</v>
      </c>
      <c r="BC7" s="27"/>
      <c r="BD7" s="133"/>
      <c r="BE7" s="25">
        <f t="shared" si="9"/>
        <v>0.4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0.3</v>
      </c>
      <c r="DE7" s="177">
        <f t="shared" si="34"/>
        <v>0.5</v>
      </c>
      <c r="DF7" s="177">
        <f t="shared" si="35"/>
        <v>0</v>
      </c>
      <c r="DG7" s="149">
        <f t="shared" si="32"/>
        <v>0</v>
      </c>
      <c r="DH7" s="30">
        <f t="shared" si="15"/>
        <v>0.4</v>
      </c>
      <c r="DI7" s="31">
        <f t="shared" si="16"/>
        <v>138.6</v>
      </c>
      <c r="DJ7" s="87">
        <f t="shared" si="17"/>
        <v>5</v>
      </c>
      <c r="DK7" s="80">
        <f t="shared" si="18"/>
        <v>20.5</v>
      </c>
      <c r="DL7" s="32">
        <f t="shared" si="19"/>
        <v>138620.5</v>
      </c>
      <c r="DM7" s="33">
        <f t="shared" si="20"/>
        <v>5</v>
      </c>
      <c r="DN7" s="32">
        <f t="shared" si="21"/>
        <v>15</v>
      </c>
      <c r="DO7" s="32">
        <f t="shared" si="22"/>
        <v>138620515</v>
      </c>
      <c r="DP7" s="33">
        <f t="shared" si="23"/>
        <v>5</v>
      </c>
      <c r="DQ7" s="34">
        <f t="shared" si="24"/>
        <v>17</v>
      </c>
      <c r="DR7" s="34">
        <f t="shared" si="25"/>
        <v>138620515017</v>
      </c>
      <c r="DS7" s="33">
        <f t="shared" si="26"/>
        <v>5</v>
      </c>
      <c r="DT7" s="34">
        <f t="shared" si="27"/>
        <v>17.5</v>
      </c>
      <c r="DU7" s="34">
        <f t="shared" si="28"/>
        <v>138620515017017.5</v>
      </c>
      <c r="DV7" s="33">
        <f t="shared" si="29"/>
        <v>5</v>
      </c>
      <c r="DW7" s="34">
        <f>IF(DV7&lt;&gt;20,RANK(DV7,$DV$4:$DV$23,1)+COUNTIF(DV$4:DV7,DV7)-1,20)</f>
        <v>5</v>
      </c>
      <c r="DX7" s="35">
        <f t="shared" si="30"/>
        <v>0.72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classi!B131</f>
        <v>114</v>
      </c>
      <c r="E8" s="36"/>
      <c r="F8" s="22" t="str">
        <f>classi!C131</f>
        <v>alessia</v>
      </c>
      <c r="G8" s="22" t="str">
        <f>classi!D131</f>
        <v>giannini</v>
      </c>
      <c r="H8" s="22" t="str">
        <f>classi!G131</f>
        <v>bonnie</v>
      </c>
      <c r="I8" s="36"/>
      <c r="J8" s="36"/>
      <c r="K8" s="36"/>
      <c r="L8" s="24">
        <v>15</v>
      </c>
      <c r="M8" s="24">
        <v>14</v>
      </c>
      <c r="N8" s="24"/>
      <c r="O8" s="129"/>
      <c r="P8" s="25">
        <f t="shared" si="0"/>
        <v>14.5</v>
      </c>
      <c r="Q8" s="24">
        <v>14</v>
      </c>
      <c r="R8" s="24">
        <v>14</v>
      </c>
      <c r="S8" s="24"/>
      <c r="T8" s="129"/>
      <c r="U8" s="25">
        <f t="shared" si="1"/>
        <v>14</v>
      </c>
      <c r="V8" s="24">
        <v>15</v>
      </c>
      <c r="W8" s="24">
        <v>18</v>
      </c>
      <c r="X8" s="24"/>
      <c r="Y8" s="129"/>
      <c r="Z8" s="25">
        <f t="shared" si="2"/>
        <v>16.5</v>
      </c>
      <c r="AA8" s="24">
        <v>13</v>
      </c>
      <c r="AB8" s="24">
        <v>15</v>
      </c>
      <c r="AC8" s="24"/>
      <c r="AD8" s="129"/>
      <c r="AE8" s="25">
        <f t="shared" si="3"/>
        <v>14</v>
      </c>
      <c r="AF8" s="24">
        <v>12</v>
      </c>
      <c r="AG8" s="24">
        <v>13</v>
      </c>
      <c r="AH8" s="24"/>
      <c r="AI8" s="129"/>
      <c r="AJ8" s="25">
        <f t="shared" si="4"/>
        <v>12.5</v>
      </c>
      <c r="AK8" s="24">
        <v>15</v>
      </c>
      <c r="AL8" s="24">
        <v>13</v>
      </c>
      <c r="AM8" s="24"/>
      <c r="AN8" s="129"/>
      <c r="AO8" s="25">
        <f t="shared" si="5"/>
        <v>14</v>
      </c>
      <c r="AP8" s="24">
        <v>18</v>
      </c>
      <c r="AQ8" s="24">
        <v>16</v>
      </c>
      <c r="AR8" s="24"/>
      <c r="AS8" s="129"/>
      <c r="AT8" s="25">
        <f t="shared" si="6"/>
        <v>17</v>
      </c>
      <c r="AU8" s="24">
        <v>16</v>
      </c>
      <c r="AV8" s="24">
        <v>17</v>
      </c>
      <c r="AW8" s="24"/>
      <c r="AX8" s="129"/>
      <c r="AY8" s="25">
        <f t="shared" si="7"/>
        <v>16.5</v>
      </c>
      <c r="AZ8" s="26">
        <f t="shared" si="8"/>
        <v>119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0">
        <f t="shared" si="15"/>
        <v>0</v>
      </c>
      <c r="DI8" s="31">
        <f t="shared" si="16"/>
        <v>119</v>
      </c>
      <c r="DJ8" s="87">
        <f t="shared" si="17"/>
        <v>9</v>
      </c>
      <c r="DK8" s="80">
        <f t="shared" si="18"/>
        <v>14.5</v>
      </c>
      <c r="DL8" s="32">
        <f t="shared" si="19"/>
        <v>119014.5</v>
      </c>
      <c r="DM8" s="33">
        <f t="shared" si="20"/>
        <v>9</v>
      </c>
      <c r="DN8" s="32">
        <f t="shared" si="21"/>
        <v>12.5</v>
      </c>
      <c r="DO8" s="32">
        <f t="shared" si="22"/>
        <v>119014512.5</v>
      </c>
      <c r="DP8" s="33">
        <f t="shared" si="23"/>
        <v>9</v>
      </c>
      <c r="DQ8" s="34">
        <f t="shared" si="24"/>
        <v>14</v>
      </c>
      <c r="DR8" s="34">
        <f t="shared" si="25"/>
        <v>119014512514</v>
      </c>
      <c r="DS8" s="33">
        <f t="shared" si="26"/>
        <v>9</v>
      </c>
      <c r="DT8" s="34">
        <f t="shared" si="27"/>
        <v>14</v>
      </c>
      <c r="DU8" s="34">
        <f t="shared" si="28"/>
        <v>119014512514014</v>
      </c>
      <c r="DV8" s="33">
        <f t="shared" si="29"/>
        <v>9</v>
      </c>
      <c r="DW8" s="34">
        <f>IF(DV8&lt;&gt;20,RANK(DV8,$DV$4:$DV$23,1)+COUNTIF(DV$4:DV8,DV8)-1,20)</f>
        <v>9</v>
      </c>
      <c r="DX8" s="35">
        <f t="shared" si="30"/>
        <v>0.6181818181818182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>
        <f>classi!B132</f>
        <v>115</v>
      </c>
      <c r="E9" s="36"/>
      <c r="F9" s="22" t="str">
        <f>classi!C132</f>
        <v>rita</v>
      </c>
      <c r="G9" s="22" t="str">
        <f>classi!D132</f>
        <v>ruberto</v>
      </c>
      <c r="H9" s="22" t="str">
        <f>classi!G132</f>
        <v>jordan</v>
      </c>
      <c r="I9" s="36"/>
      <c r="J9" s="36"/>
      <c r="K9" s="36"/>
      <c r="L9" s="24">
        <v>21</v>
      </c>
      <c r="M9" s="24">
        <v>23</v>
      </c>
      <c r="N9" s="24"/>
      <c r="O9" s="129"/>
      <c r="P9" s="25">
        <f t="shared" si="0"/>
        <v>22</v>
      </c>
      <c r="Q9" s="24">
        <v>22</v>
      </c>
      <c r="R9" s="24">
        <v>22</v>
      </c>
      <c r="S9" s="24"/>
      <c r="T9" s="129"/>
      <c r="U9" s="25">
        <f t="shared" si="1"/>
        <v>22</v>
      </c>
      <c r="V9" s="24">
        <v>21</v>
      </c>
      <c r="W9" s="24">
        <v>22</v>
      </c>
      <c r="X9" s="24"/>
      <c r="Y9" s="129"/>
      <c r="Z9" s="25">
        <f t="shared" si="2"/>
        <v>21.5</v>
      </c>
      <c r="AA9" s="24">
        <v>22</v>
      </c>
      <c r="AB9" s="24">
        <v>22</v>
      </c>
      <c r="AC9" s="24"/>
      <c r="AD9" s="129"/>
      <c r="AE9" s="25">
        <f t="shared" si="3"/>
        <v>22</v>
      </c>
      <c r="AF9" s="24">
        <v>20</v>
      </c>
      <c r="AG9" s="24">
        <v>21</v>
      </c>
      <c r="AH9" s="24"/>
      <c r="AI9" s="129"/>
      <c r="AJ9" s="25">
        <f t="shared" si="4"/>
        <v>20.5</v>
      </c>
      <c r="AK9" s="24">
        <v>21</v>
      </c>
      <c r="AL9" s="24">
        <v>21</v>
      </c>
      <c r="AM9" s="24"/>
      <c r="AN9" s="129"/>
      <c r="AO9" s="25">
        <f t="shared" si="5"/>
        <v>21</v>
      </c>
      <c r="AP9" s="24">
        <v>22</v>
      </c>
      <c r="AQ9" s="24">
        <v>22</v>
      </c>
      <c r="AR9" s="24"/>
      <c r="AS9" s="129"/>
      <c r="AT9" s="25">
        <f t="shared" si="6"/>
        <v>22</v>
      </c>
      <c r="AU9" s="24">
        <v>22</v>
      </c>
      <c r="AV9" s="24">
        <v>22</v>
      </c>
      <c r="AW9" s="24"/>
      <c r="AX9" s="129"/>
      <c r="AY9" s="25">
        <f t="shared" si="7"/>
        <v>22</v>
      </c>
      <c r="AZ9" s="26">
        <f t="shared" si="8"/>
        <v>173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0">
        <f t="shared" si="15"/>
        <v>0</v>
      </c>
      <c r="DI9" s="31">
        <f t="shared" si="16"/>
        <v>173</v>
      </c>
      <c r="DJ9" s="87">
        <f t="shared" si="17"/>
        <v>2</v>
      </c>
      <c r="DK9" s="80">
        <f t="shared" si="18"/>
        <v>22</v>
      </c>
      <c r="DL9" s="32">
        <f t="shared" si="19"/>
        <v>173022</v>
      </c>
      <c r="DM9" s="33">
        <f t="shared" si="20"/>
        <v>2</v>
      </c>
      <c r="DN9" s="32">
        <f t="shared" si="21"/>
        <v>20.5</v>
      </c>
      <c r="DO9" s="32">
        <f t="shared" si="22"/>
        <v>173022020.5</v>
      </c>
      <c r="DP9" s="33">
        <f t="shared" si="23"/>
        <v>2</v>
      </c>
      <c r="DQ9" s="34">
        <f t="shared" si="24"/>
        <v>22</v>
      </c>
      <c r="DR9" s="34">
        <f t="shared" si="25"/>
        <v>173022020522</v>
      </c>
      <c r="DS9" s="33">
        <f t="shared" si="26"/>
        <v>2</v>
      </c>
      <c r="DT9" s="34">
        <f t="shared" si="27"/>
        <v>21</v>
      </c>
      <c r="DU9" s="34">
        <f t="shared" si="28"/>
        <v>173022020522021</v>
      </c>
      <c r="DV9" s="33">
        <f t="shared" si="29"/>
        <v>2</v>
      </c>
      <c r="DW9" s="34">
        <f>IF(DV9&lt;&gt;20,RANK(DV9,$DV$4:$DV$23,1)+COUNTIF(DV$4:DV9,DV9)-1,20)</f>
        <v>2</v>
      </c>
      <c r="DX9" s="35">
        <f t="shared" si="30"/>
        <v>0.8987012987012987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classi!B133</f>
        <v>116</v>
      </c>
      <c r="E10" s="36"/>
      <c r="F10" s="22" t="str">
        <f>classi!C133</f>
        <v>samantha</v>
      </c>
      <c r="G10" s="22" t="str">
        <f>classi!D133</f>
        <v>lutterotti</v>
      </c>
      <c r="H10" s="22" t="str">
        <f>classi!G133</f>
        <v>sammy</v>
      </c>
      <c r="I10" s="36"/>
      <c r="J10" s="36"/>
      <c r="K10" s="36"/>
      <c r="L10" s="24">
        <v>16</v>
      </c>
      <c r="M10" s="24">
        <v>17</v>
      </c>
      <c r="N10" s="24"/>
      <c r="O10" s="129"/>
      <c r="P10" s="25">
        <f t="shared" si="0"/>
        <v>16.5</v>
      </c>
      <c r="Q10" s="24">
        <v>15</v>
      </c>
      <c r="R10" s="24">
        <v>17</v>
      </c>
      <c r="S10" s="24"/>
      <c r="T10" s="129"/>
      <c r="U10" s="25">
        <f t="shared" si="1"/>
        <v>16</v>
      </c>
      <c r="V10" s="24">
        <v>14</v>
      </c>
      <c r="W10" s="24">
        <v>17</v>
      </c>
      <c r="X10" s="24"/>
      <c r="Y10" s="129"/>
      <c r="Z10" s="25">
        <f t="shared" si="2"/>
        <v>15.5</v>
      </c>
      <c r="AA10" s="24">
        <v>15</v>
      </c>
      <c r="AB10" s="24">
        <v>18</v>
      </c>
      <c r="AC10" s="24"/>
      <c r="AD10" s="129"/>
      <c r="AE10" s="25">
        <f t="shared" si="3"/>
        <v>16.5</v>
      </c>
      <c r="AF10" s="24">
        <v>12</v>
      </c>
      <c r="AG10" s="24">
        <v>14</v>
      </c>
      <c r="AH10" s="24"/>
      <c r="AI10" s="129"/>
      <c r="AJ10" s="25">
        <f t="shared" si="4"/>
        <v>13</v>
      </c>
      <c r="AK10" s="24">
        <v>16</v>
      </c>
      <c r="AL10" s="24">
        <v>14</v>
      </c>
      <c r="AM10" s="24"/>
      <c r="AN10" s="129"/>
      <c r="AO10" s="25">
        <f t="shared" si="5"/>
        <v>15</v>
      </c>
      <c r="AP10" s="24">
        <v>18</v>
      </c>
      <c r="AQ10" s="24">
        <v>16</v>
      </c>
      <c r="AR10" s="24"/>
      <c r="AS10" s="129"/>
      <c r="AT10" s="25">
        <f t="shared" si="6"/>
        <v>17</v>
      </c>
      <c r="AU10" s="24">
        <v>16</v>
      </c>
      <c r="AV10" s="24">
        <v>16</v>
      </c>
      <c r="AW10" s="24"/>
      <c r="AX10" s="129"/>
      <c r="AY10" s="25">
        <f t="shared" si="7"/>
        <v>16</v>
      </c>
      <c r="AZ10" s="26">
        <f t="shared" si="8"/>
        <v>125.5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0">
        <f t="shared" si="15"/>
        <v>0</v>
      </c>
      <c r="DI10" s="31">
        <f t="shared" si="16"/>
        <v>125.5</v>
      </c>
      <c r="DJ10" s="87">
        <f t="shared" si="17"/>
        <v>8</v>
      </c>
      <c r="DK10" s="80">
        <f t="shared" si="18"/>
        <v>16.5</v>
      </c>
      <c r="DL10" s="32">
        <f t="shared" si="19"/>
        <v>125516.5</v>
      </c>
      <c r="DM10" s="33">
        <f t="shared" si="20"/>
        <v>8</v>
      </c>
      <c r="DN10" s="32">
        <f t="shared" si="21"/>
        <v>13</v>
      </c>
      <c r="DO10" s="32">
        <f t="shared" si="22"/>
        <v>125516513</v>
      </c>
      <c r="DP10" s="33">
        <f t="shared" si="23"/>
        <v>8</v>
      </c>
      <c r="DQ10" s="34">
        <f t="shared" si="24"/>
        <v>16</v>
      </c>
      <c r="DR10" s="34">
        <f t="shared" si="25"/>
        <v>125516513016</v>
      </c>
      <c r="DS10" s="33">
        <f t="shared" si="26"/>
        <v>8</v>
      </c>
      <c r="DT10" s="34">
        <f t="shared" si="27"/>
        <v>15</v>
      </c>
      <c r="DU10" s="34">
        <f t="shared" si="28"/>
        <v>125516513016015</v>
      </c>
      <c r="DV10" s="33">
        <f t="shared" si="29"/>
        <v>8</v>
      </c>
      <c r="DW10" s="34">
        <f>IF(DV10&lt;&gt;20,RANK(DV10,$DV$4:$DV$23,1)+COUNTIF(DV$4:DV10,DV10)-1,20)</f>
        <v>8</v>
      </c>
      <c r="DX10" s="35">
        <f t="shared" si="30"/>
        <v>0.6519480519480519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classi!B134</f>
        <v>117</v>
      </c>
      <c r="E11" s="36"/>
      <c r="F11" s="22"/>
      <c r="G11" s="22"/>
      <c r="H11" s="22"/>
      <c r="I11" s="36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10</v>
      </c>
      <c r="DK11" s="80">
        <f t="shared" si="18"/>
        <v>0</v>
      </c>
      <c r="DL11" s="32">
        <f t="shared" si="19"/>
        <v>0</v>
      </c>
      <c r="DM11" s="33">
        <f t="shared" si="20"/>
        <v>10</v>
      </c>
      <c r="DN11" s="32">
        <f t="shared" si="21"/>
        <v>0</v>
      </c>
      <c r="DO11" s="32">
        <f t="shared" si="22"/>
        <v>0</v>
      </c>
      <c r="DP11" s="33">
        <f t="shared" si="23"/>
        <v>10</v>
      </c>
      <c r="DQ11" s="34">
        <f t="shared" si="24"/>
        <v>0</v>
      </c>
      <c r="DR11" s="34">
        <f t="shared" si="25"/>
        <v>0</v>
      </c>
      <c r="DS11" s="33">
        <f t="shared" si="26"/>
        <v>10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>
        <f>classi!B135</f>
        <v>118</v>
      </c>
      <c r="E12" s="36"/>
      <c r="F12" s="22" t="str">
        <f>classi!C135</f>
        <v>simone</v>
      </c>
      <c r="G12" s="22" t="str">
        <f>classi!D135</f>
        <v>gori</v>
      </c>
      <c r="H12" s="22" t="str">
        <f>classi!G135</f>
        <v>speed</v>
      </c>
      <c r="I12" s="36"/>
      <c r="J12" s="36"/>
      <c r="K12" s="36"/>
      <c r="L12" s="24">
        <v>24</v>
      </c>
      <c r="M12" s="24">
        <v>24</v>
      </c>
      <c r="N12" s="24"/>
      <c r="O12" s="129"/>
      <c r="P12" s="25">
        <f t="shared" si="0"/>
        <v>24</v>
      </c>
      <c r="Q12" s="24">
        <v>24</v>
      </c>
      <c r="R12" s="24">
        <v>24</v>
      </c>
      <c r="S12" s="24"/>
      <c r="T12" s="129"/>
      <c r="U12" s="25">
        <f t="shared" si="1"/>
        <v>24</v>
      </c>
      <c r="V12" s="24">
        <v>25</v>
      </c>
      <c r="W12" s="24">
        <v>23</v>
      </c>
      <c r="X12" s="24"/>
      <c r="Y12" s="129"/>
      <c r="Z12" s="25">
        <f t="shared" si="2"/>
        <v>24</v>
      </c>
      <c r="AA12" s="24">
        <v>24</v>
      </c>
      <c r="AB12" s="24">
        <v>24</v>
      </c>
      <c r="AC12" s="24"/>
      <c r="AD12" s="129"/>
      <c r="AE12" s="25">
        <f t="shared" si="3"/>
        <v>24</v>
      </c>
      <c r="AF12" s="24">
        <v>24</v>
      </c>
      <c r="AG12" s="24">
        <v>24</v>
      </c>
      <c r="AH12" s="24"/>
      <c r="AI12" s="129"/>
      <c r="AJ12" s="25">
        <f t="shared" si="4"/>
        <v>24</v>
      </c>
      <c r="AK12" s="24">
        <v>24</v>
      </c>
      <c r="AL12" s="24">
        <v>24</v>
      </c>
      <c r="AM12" s="24"/>
      <c r="AN12" s="129"/>
      <c r="AO12" s="25">
        <f t="shared" si="5"/>
        <v>24</v>
      </c>
      <c r="AP12" s="24">
        <v>25</v>
      </c>
      <c r="AQ12" s="24">
        <v>23</v>
      </c>
      <c r="AR12" s="24"/>
      <c r="AS12" s="129"/>
      <c r="AT12" s="25">
        <f t="shared" si="6"/>
        <v>24</v>
      </c>
      <c r="AU12" s="24">
        <v>25</v>
      </c>
      <c r="AV12" s="24">
        <v>24</v>
      </c>
      <c r="AW12" s="24"/>
      <c r="AX12" s="129"/>
      <c r="AY12" s="25">
        <f t="shared" si="7"/>
        <v>24.5</v>
      </c>
      <c r="AZ12" s="26">
        <f t="shared" si="8"/>
        <v>192.5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192.5</v>
      </c>
      <c r="DJ12" s="87">
        <f t="shared" si="17"/>
        <v>1</v>
      </c>
      <c r="DK12" s="80">
        <f t="shared" si="18"/>
        <v>24</v>
      </c>
      <c r="DL12" s="32">
        <f t="shared" si="19"/>
        <v>192524</v>
      </c>
      <c r="DM12" s="33">
        <f t="shared" si="20"/>
        <v>1</v>
      </c>
      <c r="DN12" s="32">
        <f t="shared" si="21"/>
        <v>24</v>
      </c>
      <c r="DO12" s="32">
        <f t="shared" si="22"/>
        <v>192524024</v>
      </c>
      <c r="DP12" s="33">
        <f t="shared" si="23"/>
        <v>1</v>
      </c>
      <c r="DQ12" s="34">
        <f t="shared" si="24"/>
        <v>24</v>
      </c>
      <c r="DR12" s="34">
        <f t="shared" si="25"/>
        <v>192524024024</v>
      </c>
      <c r="DS12" s="33">
        <f t="shared" si="26"/>
        <v>1</v>
      </c>
      <c r="DT12" s="34">
        <f t="shared" si="27"/>
        <v>24</v>
      </c>
      <c r="DU12" s="34">
        <f t="shared" si="28"/>
        <v>192524024024024</v>
      </c>
      <c r="DV12" s="33">
        <f t="shared" si="29"/>
        <v>1</v>
      </c>
      <c r="DW12" s="34">
        <f>IF(DV12&lt;&gt;20,RANK(DV12,$DV$4:$DV$23,1)+COUNTIF(DV$4:DV12,DV12)-1,20)</f>
        <v>1</v>
      </c>
      <c r="DX12" s="35">
        <f t="shared" si="30"/>
        <v>1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>
        <f>classi!B136</f>
        <v>119</v>
      </c>
      <c r="E13" s="36"/>
      <c r="F13" s="22" t="str">
        <f>classi!C136</f>
        <v>dan </v>
      </c>
      <c r="G13" s="22" t="str">
        <f>classi!D136</f>
        <v>daragiu</v>
      </c>
      <c r="H13" s="22" t="str">
        <f>classi!G136</f>
        <v>reyna</v>
      </c>
      <c r="I13" s="36"/>
      <c r="J13" s="36"/>
      <c r="K13" s="36"/>
      <c r="L13" s="24">
        <v>20</v>
      </c>
      <c r="M13" s="24">
        <v>19</v>
      </c>
      <c r="N13" s="24"/>
      <c r="O13" s="129"/>
      <c r="P13" s="25">
        <f t="shared" si="0"/>
        <v>19.5</v>
      </c>
      <c r="Q13" s="24">
        <v>21</v>
      </c>
      <c r="R13" s="24">
        <v>18</v>
      </c>
      <c r="S13" s="24"/>
      <c r="T13" s="129"/>
      <c r="U13" s="25">
        <f t="shared" si="1"/>
        <v>19.5</v>
      </c>
      <c r="V13" s="24">
        <v>20</v>
      </c>
      <c r="W13" s="24">
        <v>18</v>
      </c>
      <c r="X13" s="24"/>
      <c r="Y13" s="129"/>
      <c r="Z13" s="25">
        <f t="shared" si="2"/>
        <v>19</v>
      </c>
      <c r="AA13" s="24">
        <v>20</v>
      </c>
      <c r="AB13" s="24">
        <v>20</v>
      </c>
      <c r="AC13" s="24"/>
      <c r="AD13" s="129"/>
      <c r="AE13" s="25">
        <f t="shared" si="3"/>
        <v>20</v>
      </c>
      <c r="AF13" s="24">
        <v>18</v>
      </c>
      <c r="AG13" s="24">
        <v>18</v>
      </c>
      <c r="AH13" s="24"/>
      <c r="AI13" s="129"/>
      <c r="AJ13" s="25">
        <f t="shared" si="4"/>
        <v>18</v>
      </c>
      <c r="AK13" s="24">
        <v>18</v>
      </c>
      <c r="AL13" s="24">
        <v>18</v>
      </c>
      <c r="AM13" s="24"/>
      <c r="AN13" s="129"/>
      <c r="AO13" s="25">
        <f t="shared" si="5"/>
        <v>18</v>
      </c>
      <c r="AP13" s="24">
        <v>21</v>
      </c>
      <c r="AQ13" s="24">
        <v>19</v>
      </c>
      <c r="AR13" s="24"/>
      <c r="AS13" s="129"/>
      <c r="AT13" s="25">
        <f t="shared" si="6"/>
        <v>20</v>
      </c>
      <c r="AU13" s="24">
        <v>21</v>
      </c>
      <c r="AV13" s="24">
        <v>18</v>
      </c>
      <c r="AW13" s="24"/>
      <c r="AX13" s="129"/>
      <c r="AY13" s="25">
        <f t="shared" si="7"/>
        <v>19.5</v>
      </c>
      <c r="AZ13" s="26">
        <f t="shared" si="8"/>
        <v>153.5</v>
      </c>
      <c r="BA13" s="27">
        <v>1.5</v>
      </c>
      <c r="BB13" s="27">
        <v>1.5</v>
      </c>
      <c r="BC13" s="27"/>
      <c r="BD13" s="133"/>
      <c r="BE13" s="25">
        <f t="shared" si="9"/>
        <v>1.5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1.5</v>
      </c>
      <c r="DE13" s="177">
        <f t="shared" si="34"/>
        <v>1.5</v>
      </c>
      <c r="DF13" s="177">
        <f t="shared" si="35"/>
        <v>0</v>
      </c>
      <c r="DG13" s="149">
        <f t="shared" si="32"/>
        <v>0</v>
      </c>
      <c r="DH13" s="30">
        <f t="shared" si="15"/>
        <v>1.5</v>
      </c>
      <c r="DI13" s="31">
        <f t="shared" si="16"/>
        <v>152</v>
      </c>
      <c r="DJ13" s="87">
        <f t="shared" si="17"/>
        <v>4</v>
      </c>
      <c r="DK13" s="80">
        <f t="shared" si="18"/>
        <v>19.5</v>
      </c>
      <c r="DL13" s="32">
        <f t="shared" si="19"/>
        <v>152019.5</v>
      </c>
      <c r="DM13" s="33">
        <f t="shared" si="20"/>
        <v>4</v>
      </c>
      <c r="DN13" s="32">
        <f t="shared" si="21"/>
        <v>18</v>
      </c>
      <c r="DO13" s="32">
        <f t="shared" si="22"/>
        <v>152019518</v>
      </c>
      <c r="DP13" s="33">
        <f t="shared" si="23"/>
        <v>4</v>
      </c>
      <c r="DQ13" s="34">
        <f t="shared" si="24"/>
        <v>19.5</v>
      </c>
      <c r="DR13" s="34">
        <f t="shared" si="25"/>
        <v>152019518019.5</v>
      </c>
      <c r="DS13" s="33">
        <f t="shared" si="26"/>
        <v>4</v>
      </c>
      <c r="DT13" s="34">
        <f t="shared" si="27"/>
        <v>18</v>
      </c>
      <c r="DU13" s="34">
        <f t="shared" si="28"/>
        <v>152019518019518</v>
      </c>
      <c r="DV13" s="33">
        <f t="shared" si="29"/>
        <v>4</v>
      </c>
      <c r="DW13" s="34">
        <f>IF(DV13&lt;&gt;20,RANK(DV13,$DV$4:$DV$23,1)+COUNTIF(DV$4:DV13,DV13)-1,20)</f>
        <v>4</v>
      </c>
      <c r="DX13" s="35">
        <f t="shared" si="30"/>
        <v>0.7896103896103897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>
        <f>classi!B137</f>
        <v>0</v>
      </c>
      <c r="E14" s="36"/>
      <c r="F14" s="22">
        <f>classi!C137</f>
        <v>0</v>
      </c>
      <c r="G14" s="22">
        <f>classi!D137</f>
        <v>0</v>
      </c>
      <c r="H14" s="22">
        <f>classi!G137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10</v>
      </c>
      <c r="DK14" s="80">
        <f t="shared" si="18"/>
        <v>0</v>
      </c>
      <c r="DL14" s="32">
        <f t="shared" si="19"/>
        <v>0</v>
      </c>
      <c r="DM14" s="33">
        <f t="shared" si="20"/>
        <v>10</v>
      </c>
      <c r="DN14" s="32">
        <f t="shared" si="21"/>
        <v>0</v>
      </c>
      <c r="DO14" s="32">
        <f t="shared" si="22"/>
        <v>0</v>
      </c>
      <c r="DP14" s="33">
        <f t="shared" si="23"/>
        <v>10</v>
      </c>
      <c r="DQ14" s="34">
        <f t="shared" si="24"/>
        <v>0</v>
      </c>
      <c r="DR14" s="34">
        <f t="shared" si="25"/>
        <v>0</v>
      </c>
      <c r="DS14" s="33">
        <f t="shared" si="26"/>
        <v>10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>
        <f>classi!B138</f>
        <v>0</v>
      </c>
      <c r="E15" s="36"/>
      <c r="F15" s="22">
        <f>classi!C138</f>
        <v>0</v>
      </c>
      <c r="G15" s="22">
        <f>classi!D138</f>
        <v>0</v>
      </c>
      <c r="H15" s="22">
        <f>classi!G138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10</v>
      </c>
      <c r="DK15" s="80">
        <f t="shared" si="18"/>
        <v>0</v>
      </c>
      <c r="DL15" s="32">
        <f t="shared" si="19"/>
        <v>0</v>
      </c>
      <c r="DM15" s="33">
        <f t="shared" si="20"/>
        <v>10</v>
      </c>
      <c r="DN15" s="32">
        <f t="shared" si="21"/>
        <v>0</v>
      </c>
      <c r="DO15" s="32">
        <f t="shared" si="22"/>
        <v>0</v>
      </c>
      <c r="DP15" s="33">
        <f t="shared" si="23"/>
        <v>10</v>
      </c>
      <c r="DQ15" s="34">
        <f t="shared" si="24"/>
        <v>0</v>
      </c>
      <c r="DR15" s="34">
        <f t="shared" si="25"/>
        <v>0</v>
      </c>
      <c r="DS15" s="33">
        <f t="shared" si="26"/>
        <v>10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>
        <f>classi!B139</f>
        <v>0</v>
      </c>
      <c r="E16" s="36"/>
      <c r="F16" s="22">
        <f>classi!C139</f>
        <v>0</v>
      </c>
      <c r="G16" s="22">
        <f>classi!D139</f>
        <v>0</v>
      </c>
      <c r="H16" s="22">
        <f>classi!G139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10</v>
      </c>
      <c r="DK16" s="80">
        <f t="shared" si="18"/>
        <v>0</v>
      </c>
      <c r="DL16" s="32">
        <f t="shared" si="19"/>
        <v>0</v>
      </c>
      <c r="DM16" s="33">
        <f t="shared" si="20"/>
        <v>10</v>
      </c>
      <c r="DN16" s="32">
        <f t="shared" si="21"/>
        <v>0</v>
      </c>
      <c r="DO16" s="32">
        <f t="shared" si="22"/>
        <v>0</v>
      </c>
      <c r="DP16" s="33">
        <f t="shared" si="23"/>
        <v>10</v>
      </c>
      <c r="DQ16" s="34">
        <f t="shared" si="24"/>
        <v>0</v>
      </c>
      <c r="DR16" s="34">
        <f t="shared" si="25"/>
        <v>0</v>
      </c>
      <c r="DS16" s="33">
        <f t="shared" si="26"/>
        <v>10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>
        <f>classi!B140</f>
        <v>0</v>
      </c>
      <c r="E17" s="36"/>
      <c r="F17" s="22">
        <f>classi!C140</f>
        <v>0</v>
      </c>
      <c r="G17" s="22">
        <f>classi!D140</f>
        <v>0</v>
      </c>
      <c r="H17" s="22">
        <f>classi!G140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10</v>
      </c>
      <c r="DK17" s="80">
        <f t="shared" si="18"/>
        <v>0</v>
      </c>
      <c r="DL17" s="32">
        <f t="shared" si="19"/>
        <v>0</v>
      </c>
      <c r="DM17" s="33">
        <f t="shared" si="20"/>
        <v>10</v>
      </c>
      <c r="DN17" s="32">
        <f t="shared" si="21"/>
        <v>0</v>
      </c>
      <c r="DO17" s="32">
        <f t="shared" si="22"/>
        <v>0</v>
      </c>
      <c r="DP17" s="33">
        <f t="shared" si="23"/>
        <v>10</v>
      </c>
      <c r="DQ17" s="34">
        <f t="shared" si="24"/>
        <v>0</v>
      </c>
      <c r="DR17" s="34">
        <f t="shared" si="25"/>
        <v>0</v>
      </c>
      <c r="DS17" s="33">
        <f t="shared" si="26"/>
        <v>10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>
        <f>classi!B141</f>
        <v>0</v>
      </c>
      <c r="E18" s="36"/>
      <c r="F18" s="22">
        <f>classi!C141</f>
        <v>0</v>
      </c>
      <c r="G18" s="22">
        <f>classi!D141</f>
        <v>0</v>
      </c>
      <c r="H18" s="22">
        <f>classi!G141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10</v>
      </c>
      <c r="DK18" s="80">
        <f t="shared" si="18"/>
        <v>0</v>
      </c>
      <c r="DL18" s="32">
        <f t="shared" si="19"/>
        <v>0</v>
      </c>
      <c r="DM18" s="33">
        <f t="shared" si="20"/>
        <v>10</v>
      </c>
      <c r="DN18" s="32">
        <f t="shared" si="21"/>
        <v>0</v>
      </c>
      <c r="DO18" s="32">
        <f t="shared" si="22"/>
        <v>0</v>
      </c>
      <c r="DP18" s="33">
        <f t="shared" si="23"/>
        <v>10</v>
      </c>
      <c r="DQ18" s="34">
        <f t="shared" si="24"/>
        <v>0</v>
      </c>
      <c r="DR18" s="34">
        <f t="shared" si="25"/>
        <v>0</v>
      </c>
      <c r="DS18" s="33">
        <f t="shared" si="26"/>
        <v>10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classi!B142</f>
        <v>-</v>
      </c>
      <c r="E19" s="36"/>
      <c r="F19" s="22">
        <f>classi!C142</f>
        <v>0</v>
      </c>
      <c r="G19" s="22">
        <f>classi!D142</f>
        <v>0</v>
      </c>
      <c r="H19" s="22">
        <f>classi!G142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10</v>
      </c>
      <c r="DK19" s="80">
        <f t="shared" si="18"/>
        <v>0</v>
      </c>
      <c r="DL19" s="32">
        <f t="shared" si="19"/>
        <v>0</v>
      </c>
      <c r="DM19" s="33">
        <f t="shared" si="20"/>
        <v>10</v>
      </c>
      <c r="DN19" s="32">
        <f t="shared" si="21"/>
        <v>0</v>
      </c>
      <c r="DO19" s="32">
        <f t="shared" si="22"/>
        <v>0</v>
      </c>
      <c r="DP19" s="33">
        <f t="shared" si="23"/>
        <v>10</v>
      </c>
      <c r="DQ19" s="34">
        <f t="shared" si="24"/>
        <v>0</v>
      </c>
      <c r="DR19" s="34">
        <f t="shared" si="25"/>
        <v>0</v>
      </c>
      <c r="DS19" s="33">
        <f t="shared" si="26"/>
        <v>10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classi!B143</f>
        <v>-</v>
      </c>
      <c r="E20" s="36"/>
      <c r="F20" s="22">
        <f>classi!C143</f>
        <v>0</v>
      </c>
      <c r="G20" s="22">
        <f>classi!D143</f>
        <v>0</v>
      </c>
      <c r="H20" s="22">
        <f>classi!G143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10</v>
      </c>
      <c r="DK20" s="80">
        <f t="shared" si="18"/>
        <v>0</v>
      </c>
      <c r="DL20" s="32">
        <f t="shared" si="19"/>
        <v>0</v>
      </c>
      <c r="DM20" s="33">
        <f t="shared" si="20"/>
        <v>10</v>
      </c>
      <c r="DN20" s="32">
        <f t="shared" si="21"/>
        <v>0</v>
      </c>
      <c r="DO20" s="32">
        <f t="shared" si="22"/>
        <v>0</v>
      </c>
      <c r="DP20" s="33">
        <f t="shared" si="23"/>
        <v>10</v>
      </c>
      <c r="DQ20" s="34">
        <f t="shared" si="24"/>
        <v>0</v>
      </c>
      <c r="DR20" s="34">
        <f t="shared" si="25"/>
        <v>0</v>
      </c>
      <c r="DS20" s="33">
        <f t="shared" si="26"/>
        <v>10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classi!B144</f>
        <v>-</v>
      </c>
      <c r="E21" s="36"/>
      <c r="F21" s="22">
        <f>classi!C144</f>
        <v>0</v>
      </c>
      <c r="G21" s="22">
        <f>classi!D144</f>
        <v>0</v>
      </c>
      <c r="H21" s="22">
        <f>classi!G144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10</v>
      </c>
      <c r="DK21" s="80">
        <f t="shared" si="18"/>
        <v>0</v>
      </c>
      <c r="DL21" s="32">
        <f t="shared" si="19"/>
        <v>0</v>
      </c>
      <c r="DM21" s="33">
        <f t="shared" si="20"/>
        <v>10</v>
      </c>
      <c r="DN21" s="32">
        <f t="shared" si="21"/>
        <v>0</v>
      </c>
      <c r="DO21" s="32">
        <f t="shared" si="22"/>
        <v>0</v>
      </c>
      <c r="DP21" s="33">
        <f t="shared" si="23"/>
        <v>10</v>
      </c>
      <c r="DQ21" s="34">
        <f t="shared" si="24"/>
        <v>0</v>
      </c>
      <c r="DR21" s="34">
        <f t="shared" si="25"/>
        <v>0</v>
      </c>
      <c r="DS21" s="33">
        <f t="shared" si="26"/>
        <v>10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classi!B145</f>
        <v>-</v>
      </c>
      <c r="E22" s="36"/>
      <c r="F22" s="22">
        <f>classi!C145</f>
        <v>0</v>
      </c>
      <c r="G22" s="22">
        <f>classi!D145</f>
        <v>0</v>
      </c>
      <c r="H22" s="22">
        <f>classi!G145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10</v>
      </c>
      <c r="DK22" s="80">
        <f t="shared" si="18"/>
        <v>0</v>
      </c>
      <c r="DL22" s="32">
        <f t="shared" si="19"/>
        <v>0</v>
      </c>
      <c r="DM22" s="33">
        <f t="shared" si="20"/>
        <v>10</v>
      </c>
      <c r="DN22" s="32">
        <f t="shared" si="21"/>
        <v>0</v>
      </c>
      <c r="DO22" s="32">
        <f t="shared" si="22"/>
        <v>0</v>
      </c>
      <c r="DP22" s="33">
        <f t="shared" si="23"/>
        <v>10</v>
      </c>
      <c r="DQ22" s="34">
        <f t="shared" si="24"/>
        <v>0</v>
      </c>
      <c r="DR22" s="34">
        <f t="shared" si="25"/>
        <v>0</v>
      </c>
      <c r="DS22" s="33">
        <f t="shared" si="26"/>
        <v>10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classi!B146</f>
        <v>-</v>
      </c>
      <c r="E23" s="38"/>
      <c r="F23" s="39">
        <f>classi!C146</f>
        <v>0</v>
      </c>
      <c r="G23" s="39">
        <f>classi!D146</f>
        <v>0</v>
      </c>
      <c r="H23" s="39">
        <f>classi!G146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10</v>
      </c>
      <c r="DK23" s="82">
        <f t="shared" si="18"/>
        <v>0</v>
      </c>
      <c r="DL23" s="48">
        <f t="shared" si="19"/>
        <v>0</v>
      </c>
      <c r="DM23" s="83">
        <f t="shared" si="20"/>
        <v>10</v>
      </c>
      <c r="DN23" s="48">
        <f t="shared" si="21"/>
        <v>0</v>
      </c>
      <c r="DO23" s="48">
        <f t="shared" si="22"/>
        <v>0</v>
      </c>
      <c r="DP23" s="83">
        <f t="shared" si="23"/>
        <v>10</v>
      </c>
      <c r="DQ23" s="84">
        <f t="shared" si="24"/>
        <v>0</v>
      </c>
      <c r="DR23" s="84">
        <f t="shared" si="25"/>
        <v>0</v>
      </c>
      <c r="DS23" s="83">
        <f t="shared" si="26"/>
        <v>10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1:13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1:130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3.5" thickBot="1">
      <c r="A27" s="13"/>
      <c r="B27" s="13"/>
      <c r="C27" s="13"/>
      <c r="D27" s="125" t="str">
        <f>D2</f>
        <v>Freestyle 1 Gruppo 1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11" thickBot="1">
      <c r="A28" s="13"/>
      <c r="B28" s="13"/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simone</v>
      </c>
      <c r="G29" s="101" t="str">
        <f>INDEX(G$1:G$23,MATCH(C29,$DW$1:$DW$23,0))</f>
        <v>gori</v>
      </c>
      <c r="H29" s="101" t="str">
        <f>INDEX(H$1:H$23,MATCH(C29,$DW$1:$DW$23,0))</f>
        <v>speed</v>
      </c>
      <c r="I29" s="100"/>
      <c r="J29" s="100"/>
      <c r="K29" s="113"/>
      <c r="L29" s="115">
        <f>INDEX(P$1:P$23,MATCH(C29,$DW$1:$DW$23,0))</f>
        <v>24</v>
      </c>
      <c r="M29" s="102">
        <f>INDEX(U$1:U$23,MATCH(C29,$DW$1:$DW$23,0))</f>
        <v>24</v>
      </c>
      <c r="N29" s="102">
        <f>INDEX(Z$1:Z$23,MATCH(C29,$DW$1:$DW$23,0))</f>
        <v>24</v>
      </c>
      <c r="O29" s="119">
        <f>INDEX(AE$1:AE$23,MATCH(C29,$DW$1:$DW$23,0))</f>
        <v>24</v>
      </c>
      <c r="P29" s="115">
        <f>INDEX(AJ$1:AJ$23,MATCH(C29,$DW$1:$DW$23,0))</f>
        <v>24</v>
      </c>
      <c r="Q29" s="102">
        <f>INDEX(AO$1:AO$23,MATCH(C29,$DW$1:$DW$23,0))</f>
        <v>24</v>
      </c>
      <c r="R29" s="102">
        <f>INDEX(AT$1:AT$23,MATCH(C29,$DW$1:$DW$23,0))</f>
        <v>24</v>
      </c>
      <c r="S29" s="119">
        <f>INDEX(AY$1:AY$23,MATCH(C29,$DW$1:$DW$23,0))</f>
        <v>24.5</v>
      </c>
      <c r="T29" s="131">
        <f>INDEX(AZ$1:AZ$23,MATCH(C29,$DW$1:$DW$23,0))</f>
        <v>192.5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192.5</v>
      </c>
      <c r="AD29" s="104">
        <f>INDEX(D$1:D$23,MATCH(C29,$DW$1:$DW$23,0))</f>
        <v>118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ht="12.75">
      <c r="A30" s="13"/>
      <c r="B30" s="13"/>
      <c r="C30" s="55">
        <v>2</v>
      </c>
      <c r="D30" s="61">
        <f aca="true" t="shared" si="36" ref="D30:D36">IF(AA30="-",INDEX(DV$1:DV$23,MATCH(C30,$DW$1:$DW$23,0)),AA30)</f>
        <v>2</v>
      </c>
      <c r="E30" s="36"/>
      <c r="F30" s="62" t="str">
        <f aca="true" t="shared" si="37" ref="F30:F36">INDEX(F$1:F$23,MATCH(C30,$DW$1:$DW$23,0))</f>
        <v>rita</v>
      </c>
      <c r="G30" s="62" t="str">
        <f aca="true" t="shared" si="38" ref="G30:G36">INDEX(G$1:G$23,MATCH(C30,$DW$1:$DW$23,0))</f>
        <v>ruberto</v>
      </c>
      <c r="H30" s="62" t="str">
        <f aca="true" t="shared" si="39" ref="H30:H36">INDEX(H$1:H$23,MATCH(C30,$DW$1:$DW$23,0))</f>
        <v>jordan</v>
      </c>
      <c r="I30" s="36"/>
      <c r="J30" s="36"/>
      <c r="K30" s="114"/>
      <c r="L30" s="116">
        <f aca="true" t="shared" si="40" ref="L30:L36">INDEX(P$1:P$23,MATCH(C30,$DW$1:$DW$23,0))</f>
        <v>22</v>
      </c>
      <c r="M30" s="31">
        <f aca="true" t="shared" si="41" ref="M30:M36">INDEX(U$1:U$23,MATCH(C30,$DW$1:$DW$23,0))</f>
        <v>22</v>
      </c>
      <c r="N30" s="31">
        <f aca="true" t="shared" si="42" ref="N30:N36">INDEX(Z$1:Z$23,MATCH(C30,$DW$1:$DW$23,0))</f>
        <v>21.5</v>
      </c>
      <c r="O30" s="120">
        <f aca="true" t="shared" si="43" ref="O30:O36">INDEX(AE$1:AE$23,MATCH(C30,$DW$1:$DW$23,0))</f>
        <v>22</v>
      </c>
      <c r="P30" s="116">
        <f aca="true" t="shared" si="44" ref="P30:P36">INDEX(AJ$1:AJ$23,MATCH(C30,$DW$1:$DW$23,0))</f>
        <v>20.5</v>
      </c>
      <c r="Q30" s="31">
        <f aca="true" t="shared" si="45" ref="Q30:Q36">INDEX(AO$1:AO$23,MATCH(C30,$DW$1:$DW$23,0))</f>
        <v>21</v>
      </c>
      <c r="R30" s="31">
        <f aca="true" t="shared" si="46" ref="R30:R36">INDEX(AT$1:AT$23,MATCH(C30,$DW$1:$DW$23,0))</f>
        <v>22</v>
      </c>
      <c r="S30" s="120">
        <f aca="true" t="shared" si="47" ref="S30:S36">INDEX(AY$1:AY$23,MATCH(C30,$DW$1:$DW$23,0))</f>
        <v>22</v>
      </c>
      <c r="T30" s="132">
        <f aca="true" t="shared" si="48" ref="T30:T36">INDEX(AZ$1:AZ$23,MATCH(C30,$DW$1:$DW$23,0))</f>
        <v>173</v>
      </c>
      <c r="U30" s="116">
        <f aca="true" t="shared" si="49" ref="U30:U36">INDEX(BE$1:BE$23,MATCH(C30,$DW$1:$DW$23,0))</f>
        <v>0</v>
      </c>
      <c r="V30" s="31">
        <f>INDEX(BJ:BJ,MATCH(C30,$DW:$DW,0))</f>
        <v>0</v>
      </c>
      <c r="W30" s="31">
        <f aca="true" t="shared" si="50" ref="W30:W36">INDEX(BO$1:BO$23,MATCH(C30,$DW$1:$DW$23,0))</f>
        <v>0</v>
      </c>
      <c r="X30" s="31">
        <f aca="true" t="shared" si="51" ref="X30:X36">INDEX(BT$1:BT$23,MATCH(C30,$DW$1:$DW$23,0))</f>
        <v>0</v>
      </c>
      <c r="Y30" s="31">
        <f aca="true" t="shared" si="52" ref="Y30:Y36">INDEX(BY$1:BY$23,MATCH(C30,$DW$1:$DW$23,0))</f>
        <v>0</v>
      </c>
      <c r="Z30" s="120">
        <f aca="true" t="shared" si="53" ref="Z30:Z36">INDEX(CD$1:CD$23,MATCH(C30,$DW$1:$DW$23,0))</f>
        <v>0</v>
      </c>
      <c r="AA30" s="124" t="str">
        <f aca="true" t="shared" si="54" ref="AA30:AA36">INDEX(DY$1:DY$23,MATCH(C30,$DW$1:$DW$23,0))</f>
        <v>-</v>
      </c>
      <c r="AB30" s="122">
        <f aca="true" t="shared" si="55" ref="AB30:AB36">INDEX(DH$1:DH$23,MATCH(C30,$DW$1:$DW$23,0))</f>
        <v>0</v>
      </c>
      <c r="AC30" s="25">
        <f aca="true" t="shared" si="56" ref="AC30:AC36">INDEX(DI$1:DI$23,MATCH(C30,$DW$1:$DW$23,0))</f>
        <v>173</v>
      </c>
      <c r="AD30" s="59">
        <f aca="true" t="shared" si="57" ref="AD30:AD36">INDEX(D$1:D$23,MATCH(C30,$DW$1:$DW$23,0))</f>
        <v>115</v>
      </c>
      <c r="AE30" s="60">
        <f aca="true" t="shared" si="58" ref="AE30:AE36">INDEX(DX$1:DX$23,MATCH(C30,$DW$1:$DW$23,0))</f>
        <v>0.8987012987012987</v>
      </c>
      <c r="AF30" s="117" t="str">
        <f aca="true" t="shared" si="59" ref="AF30:AF36"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ht="12.75">
      <c r="A31" s="13"/>
      <c r="B31" s="13"/>
      <c r="C31" s="55">
        <v>3</v>
      </c>
      <c r="D31" s="61">
        <f t="shared" si="36"/>
        <v>3</v>
      </c>
      <c r="E31" s="36"/>
      <c r="F31" s="62" t="str">
        <f t="shared" si="37"/>
        <v>claudia</v>
      </c>
      <c r="G31" s="62" t="str">
        <f t="shared" si="38"/>
        <v>bruschi</v>
      </c>
      <c r="H31" s="62" t="str">
        <f t="shared" si="39"/>
        <v>rocky</v>
      </c>
      <c r="I31" s="36"/>
      <c r="J31" s="36"/>
      <c r="K31" s="114"/>
      <c r="L31" s="116">
        <f t="shared" si="40"/>
        <v>21</v>
      </c>
      <c r="M31" s="31">
        <f t="shared" si="41"/>
        <v>19.5</v>
      </c>
      <c r="N31" s="31">
        <f t="shared" si="42"/>
        <v>21.5</v>
      </c>
      <c r="O31" s="120">
        <f t="shared" si="43"/>
        <v>20</v>
      </c>
      <c r="P31" s="116">
        <f t="shared" si="44"/>
        <v>17</v>
      </c>
      <c r="Q31" s="31">
        <f t="shared" si="45"/>
        <v>17.5</v>
      </c>
      <c r="R31" s="31">
        <f t="shared" si="46"/>
        <v>19</v>
      </c>
      <c r="S31" s="120">
        <f t="shared" si="47"/>
        <v>19</v>
      </c>
      <c r="T31" s="132">
        <f t="shared" si="48"/>
        <v>154.5</v>
      </c>
      <c r="U31" s="116">
        <f t="shared" si="49"/>
        <v>1.5</v>
      </c>
      <c r="V31" s="31">
        <f>INDEX(BJ:BJ,MATCH(C31,$DW:$DW,0))</f>
        <v>0</v>
      </c>
      <c r="W31" s="31">
        <f t="shared" si="50"/>
        <v>0</v>
      </c>
      <c r="X31" s="31">
        <f t="shared" si="51"/>
        <v>0</v>
      </c>
      <c r="Y31" s="31">
        <f t="shared" si="52"/>
        <v>0</v>
      </c>
      <c r="Z31" s="120">
        <f t="shared" si="53"/>
        <v>0</v>
      </c>
      <c r="AA31" s="124" t="str">
        <f t="shared" si="54"/>
        <v>-</v>
      </c>
      <c r="AB31" s="122">
        <f t="shared" si="55"/>
        <v>1.5</v>
      </c>
      <c r="AC31" s="25">
        <f t="shared" si="56"/>
        <v>153</v>
      </c>
      <c r="AD31" s="59">
        <f t="shared" si="57"/>
        <v>110</v>
      </c>
      <c r="AE31" s="60">
        <f t="shared" si="58"/>
        <v>0.7948051948051948</v>
      </c>
      <c r="AF31" s="117" t="s">
        <v>62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ht="12.75">
      <c r="A32" s="13"/>
      <c r="B32" s="13"/>
      <c r="C32" s="55">
        <v>4</v>
      </c>
      <c r="D32" s="61">
        <f t="shared" si="36"/>
        <v>4</v>
      </c>
      <c r="E32" s="36"/>
      <c r="F32" s="62" t="str">
        <f t="shared" si="37"/>
        <v>dan </v>
      </c>
      <c r="G32" s="62" t="str">
        <f t="shared" si="38"/>
        <v>daragiu</v>
      </c>
      <c r="H32" s="62" t="str">
        <f t="shared" si="39"/>
        <v>reyna</v>
      </c>
      <c r="I32" s="36"/>
      <c r="J32" s="36"/>
      <c r="K32" s="114"/>
      <c r="L32" s="116">
        <f t="shared" si="40"/>
        <v>19.5</v>
      </c>
      <c r="M32" s="31">
        <f t="shared" si="41"/>
        <v>19.5</v>
      </c>
      <c r="N32" s="31">
        <f t="shared" si="42"/>
        <v>19</v>
      </c>
      <c r="O32" s="120">
        <f t="shared" si="43"/>
        <v>20</v>
      </c>
      <c r="P32" s="116">
        <f t="shared" si="44"/>
        <v>18</v>
      </c>
      <c r="Q32" s="31">
        <f t="shared" si="45"/>
        <v>18</v>
      </c>
      <c r="R32" s="31">
        <f t="shared" si="46"/>
        <v>20</v>
      </c>
      <c r="S32" s="120">
        <f t="shared" si="47"/>
        <v>19.5</v>
      </c>
      <c r="T32" s="132">
        <f t="shared" si="48"/>
        <v>153.5</v>
      </c>
      <c r="U32" s="116">
        <f t="shared" si="49"/>
        <v>1.5</v>
      </c>
      <c r="V32" s="31">
        <f>INDEX(BJ:BJ,MATCH(C32,$DW:$DW,0))</f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20">
        <f t="shared" si="53"/>
        <v>0</v>
      </c>
      <c r="AA32" s="124" t="str">
        <f t="shared" si="54"/>
        <v>-</v>
      </c>
      <c r="AB32" s="122">
        <f t="shared" si="55"/>
        <v>1.5</v>
      </c>
      <c r="AC32" s="25">
        <f t="shared" si="56"/>
        <v>152</v>
      </c>
      <c r="AD32" s="59">
        <f t="shared" si="57"/>
        <v>119</v>
      </c>
      <c r="AE32" s="60">
        <f t="shared" si="58"/>
        <v>0.7896103896103897</v>
      </c>
      <c r="AF32" s="117" t="s">
        <v>62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ht="12.75">
      <c r="A33" s="13"/>
      <c r="B33" s="13"/>
      <c r="C33" s="55">
        <v>5</v>
      </c>
      <c r="D33" s="61">
        <f t="shared" si="36"/>
        <v>5</v>
      </c>
      <c r="E33" s="36"/>
      <c r="F33" s="62" t="str">
        <f t="shared" si="37"/>
        <v>marina</v>
      </c>
      <c r="G33" s="62" t="str">
        <f t="shared" si="38"/>
        <v>ruffo</v>
      </c>
      <c r="H33" s="62" t="str">
        <f t="shared" si="39"/>
        <v>joy</v>
      </c>
      <c r="I33" s="36"/>
      <c r="J33" s="36"/>
      <c r="K33" s="114"/>
      <c r="L33" s="116">
        <f t="shared" si="40"/>
        <v>20.5</v>
      </c>
      <c r="M33" s="31">
        <f t="shared" si="41"/>
        <v>17</v>
      </c>
      <c r="N33" s="31">
        <f t="shared" si="42"/>
        <v>15</v>
      </c>
      <c r="O33" s="120">
        <f t="shared" si="43"/>
        <v>17</v>
      </c>
      <c r="P33" s="116">
        <f t="shared" si="44"/>
        <v>15</v>
      </c>
      <c r="Q33" s="31">
        <f t="shared" si="45"/>
        <v>17.5</v>
      </c>
      <c r="R33" s="31">
        <f t="shared" si="46"/>
        <v>18.5</v>
      </c>
      <c r="S33" s="120">
        <f t="shared" si="47"/>
        <v>18.5</v>
      </c>
      <c r="T33" s="132">
        <f t="shared" si="48"/>
        <v>139</v>
      </c>
      <c r="U33" s="116">
        <f t="shared" si="49"/>
        <v>0.4</v>
      </c>
      <c r="V33" s="31">
        <f>INDEX(BJ:BJ,MATCH(C33,$DW:$DW,0))</f>
        <v>0</v>
      </c>
      <c r="W33" s="31">
        <f t="shared" si="50"/>
        <v>0</v>
      </c>
      <c r="X33" s="31">
        <f t="shared" si="51"/>
        <v>0</v>
      </c>
      <c r="Y33" s="31">
        <f t="shared" si="52"/>
        <v>0</v>
      </c>
      <c r="Z33" s="120">
        <f t="shared" si="53"/>
        <v>0</v>
      </c>
      <c r="AA33" s="124" t="str">
        <f t="shared" si="54"/>
        <v>-</v>
      </c>
      <c r="AB33" s="122">
        <f t="shared" si="55"/>
        <v>0.4</v>
      </c>
      <c r="AC33" s="25">
        <f t="shared" si="56"/>
        <v>138.6</v>
      </c>
      <c r="AD33" s="59">
        <f t="shared" si="57"/>
        <v>113</v>
      </c>
      <c r="AE33" s="60">
        <f t="shared" si="58"/>
        <v>0.72</v>
      </c>
      <c r="AF33" s="117" t="str">
        <f t="shared" si="59"/>
        <v>-</v>
      </c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ht="12.75">
      <c r="A34" s="13"/>
      <c r="B34" s="13"/>
      <c r="C34" s="55">
        <v>6</v>
      </c>
      <c r="D34" s="61">
        <f t="shared" si="36"/>
        <v>6</v>
      </c>
      <c r="E34" s="36"/>
      <c r="F34" s="62" t="str">
        <f t="shared" si="37"/>
        <v>giulia</v>
      </c>
      <c r="G34" s="62" t="str">
        <f t="shared" si="38"/>
        <v>rinaldi</v>
      </c>
      <c r="H34" s="62" t="str">
        <f t="shared" si="39"/>
        <v>sky</v>
      </c>
      <c r="I34" s="36"/>
      <c r="J34" s="36"/>
      <c r="K34" s="114"/>
      <c r="L34" s="116">
        <f t="shared" si="40"/>
        <v>20.5</v>
      </c>
      <c r="M34" s="31">
        <f t="shared" si="41"/>
        <v>16.5</v>
      </c>
      <c r="N34" s="31">
        <f t="shared" si="42"/>
        <v>15.5</v>
      </c>
      <c r="O34" s="120">
        <f t="shared" si="43"/>
        <v>16.5</v>
      </c>
      <c r="P34" s="116">
        <f t="shared" si="44"/>
        <v>14.5</v>
      </c>
      <c r="Q34" s="31">
        <f t="shared" si="45"/>
        <v>16</v>
      </c>
      <c r="R34" s="31">
        <f t="shared" si="46"/>
        <v>17.5</v>
      </c>
      <c r="S34" s="120">
        <f t="shared" si="47"/>
        <v>17.5</v>
      </c>
      <c r="T34" s="132">
        <f t="shared" si="48"/>
        <v>134.5</v>
      </c>
      <c r="U34" s="116">
        <f t="shared" si="49"/>
        <v>0</v>
      </c>
      <c r="V34" s="31">
        <f>INDEX(BJ:BJ,MATCH(C34,$DW:$DW,0))</f>
        <v>0</v>
      </c>
      <c r="W34" s="31">
        <f t="shared" si="50"/>
        <v>0</v>
      </c>
      <c r="X34" s="31">
        <f t="shared" si="51"/>
        <v>0</v>
      </c>
      <c r="Y34" s="31">
        <f t="shared" si="52"/>
        <v>0</v>
      </c>
      <c r="Z34" s="120">
        <f t="shared" si="53"/>
        <v>0</v>
      </c>
      <c r="AA34" s="124" t="str">
        <f t="shared" si="54"/>
        <v>-</v>
      </c>
      <c r="AB34" s="122">
        <f t="shared" si="55"/>
        <v>0</v>
      </c>
      <c r="AC34" s="25">
        <f t="shared" si="56"/>
        <v>134.5</v>
      </c>
      <c r="AD34" s="59">
        <f t="shared" si="57"/>
        <v>112</v>
      </c>
      <c r="AE34" s="60">
        <f t="shared" si="58"/>
        <v>0.6987012987012987</v>
      </c>
      <c r="AF34" s="117" t="str">
        <f t="shared" si="59"/>
        <v>-</v>
      </c>
      <c r="AG34" s="58"/>
      <c r="AH34" s="5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ht="12.75">
      <c r="A35" s="13"/>
      <c r="B35" s="13"/>
      <c r="C35" s="55">
        <v>7</v>
      </c>
      <c r="D35" s="61">
        <f t="shared" si="36"/>
        <v>7</v>
      </c>
      <c r="E35" s="36"/>
      <c r="F35" s="62" t="str">
        <f t="shared" si="37"/>
        <v>melissa</v>
      </c>
      <c r="G35" s="62" t="str">
        <f t="shared" si="38"/>
        <v>munoz</v>
      </c>
      <c r="H35" s="62" t="str">
        <f t="shared" si="39"/>
        <v>ghiaccio</v>
      </c>
      <c r="I35" s="36"/>
      <c r="J35" s="36"/>
      <c r="K35" s="114"/>
      <c r="L35" s="116">
        <f t="shared" si="40"/>
        <v>16.5</v>
      </c>
      <c r="M35" s="31">
        <f t="shared" si="41"/>
        <v>17.5</v>
      </c>
      <c r="N35" s="31">
        <f t="shared" si="42"/>
        <v>17</v>
      </c>
      <c r="O35" s="120">
        <f t="shared" si="43"/>
        <v>15</v>
      </c>
      <c r="P35" s="116">
        <f t="shared" si="44"/>
        <v>16.5</v>
      </c>
      <c r="Q35" s="31">
        <f t="shared" si="45"/>
        <v>16</v>
      </c>
      <c r="R35" s="31">
        <f t="shared" si="46"/>
        <v>14.5</v>
      </c>
      <c r="S35" s="120">
        <f t="shared" si="47"/>
        <v>14.5</v>
      </c>
      <c r="T35" s="132">
        <f t="shared" si="48"/>
        <v>127.5</v>
      </c>
      <c r="U35" s="116">
        <f t="shared" si="49"/>
        <v>0</v>
      </c>
      <c r="V35" s="31">
        <f>INDEX(BJ:BJ,MATCH(C35,$DW:$DW,0))</f>
        <v>0</v>
      </c>
      <c r="W35" s="31">
        <f t="shared" si="50"/>
        <v>0</v>
      </c>
      <c r="X35" s="31">
        <f t="shared" si="51"/>
        <v>0</v>
      </c>
      <c r="Y35" s="31">
        <f t="shared" si="52"/>
        <v>0</v>
      </c>
      <c r="Z35" s="120">
        <f t="shared" si="53"/>
        <v>1</v>
      </c>
      <c r="AA35" s="124" t="str">
        <f t="shared" si="54"/>
        <v>-</v>
      </c>
      <c r="AB35" s="122">
        <f t="shared" si="55"/>
        <v>1</v>
      </c>
      <c r="AC35" s="25">
        <f t="shared" si="56"/>
        <v>126.5</v>
      </c>
      <c r="AD35" s="59">
        <f t="shared" si="57"/>
        <v>111</v>
      </c>
      <c r="AE35" s="60">
        <f t="shared" si="58"/>
        <v>0.6571428571428571</v>
      </c>
      <c r="AF35" s="117" t="str">
        <f t="shared" si="59"/>
        <v>-</v>
      </c>
      <c r="AG35" s="58"/>
      <c r="AH35" s="5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ht="12.75">
      <c r="A36" s="13"/>
      <c r="B36" s="13"/>
      <c r="C36" s="55">
        <v>8</v>
      </c>
      <c r="D36" s="61">
        <f t="shared" si="36"/>
        <v>8</v>
      </c>
      <c r="E36" s="36"/>
      <c r="F36" s="62" t="str">
        <f t="shared" si="37"/>
        <v>samantha</v>
      </c>
      <c r="G36" s="62" t="str">
        <f t="shared" si="38"/>
        <v>lutterotti</v>
      </c>
      <c r="H36" s="62" t="str">
        <f t="shared" si="39"/>
        <v>sammy</v>
      </c>
      <c r="I36" s="36"/>
      <c r="J36" s="36"/>
      <c r="K36" s="114"/>
      <c r="L36" s="116">
        <f t="shared" si="40"/>
        <v>16.5</v>
      </c>
      <c r="M36" s="31">
        <f t="shared" si="41"/>
        <v>16</v>
      </c>
      <c r="N36" s="31">
        <f t="shared" si="42"/>
        <v>15.5</v>
      </c>
      <c r="O36" s="120">
        <f t="shared" si="43"/>
        <v>16.5</v>
      </c>
      <c r="P36" s="116">
        <f t="shared" si="44"/>
        <v>13</v>
      </c>
      <c r="Q36" s="31">
        <f t="shared" si="45"/>
        <v>15</v>
      </c>
      <c r="R36" s="31">
        <f t="shared" si="46"/>
        <v>17</v>
      </c>
      <c r="S36" s="120">
        <f t="shared" si="47"/>
        <v>16</v>
      </c>
      <c r="T36" s="132">
        <f t="shared" si="48"/>
        <v>125.5</v>
      </c>
      <c r="U36" s="116">
        <f t="shared" si="49"/>
        <v>0</v>
      </c>
      <c r="V36" s="31">
        <f>INDEX(BJ:BJ,MATCH(C36,$DW:$DW,0))</f>
        <v>0</v>
      </c>
      <c r="W36" s="31">
        <f t="shared" si="50"/>
        <v>0</v>
      </c>
      <c r="X36" s="31">
        <f t="shared" si="51"/>
        <v>0</v>
      </c>
      <c r="Y36" s="31">
        <f t="shared" si="52"/>
        <v>0</v>
      </c>
      <c r="Z36" s="120">
        <f t="shared" si="53"/>
        <v>0</v>
      </c>
      <c r="AA36" s="124" t="str">
        <f t="shared" si="54"/>
        <v>-</v>
      </c>
      <c r="AB36" s="122">
        <f t="shared" si="55"/>
        <v>0</v>
      </c>
      <c r="AC36" s="25">
        <f t="shared" si="56"/>
        <v>125.5</v>
      </c>
      <c r="AD36" s="59">
        <f t="shared" si="57"/>
        <v>116</v>
      </c>
      <c r="AE36" s="60">
        <f t="shared" si="58"/>
        <v>0.6519480519480519</v>
      </c>
      <c r="AF36" s="117" t="str">
        <f t="shared" si="59"/>
        <v>-</v>
      </c>
      <c r="AG36" s="58"/>
      <c r="AH36" s="57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ht="12.75">
      <c r="A37" s="13"/>
      <c r="B37" s="13"/>
      <c r="C37" s="55">
        <v>9</v>
      </c>
      <c r="D37" s="61">
        <f>IF(AA37="-",INDEX(DV$1:DV$23,MATCH(C37,$DW$1:$DW$23,0)),AA37)</f>
        <v>9</v>
      </c>
      <c r="E37" s="36"/>
      <c r="F37" s="62" t="str">
        <f>INDEX(F$1:F$23,MATCH(C37,$DW$1:$DW$23,0))</f>
        <v>alessia</v>
      </c>
      <c r="G37" s="62" t="str">
        <f>INDEX(G$1:G$23,MATCH(C37,$DW$1:$DW$23,0))</f>
        <v>giannini</v>
      </c>
      <c r="H37" s="62" t="str">
        <f>INDEX(H$1:H$23,MATCH(C37,$DW$1:$DW$23,0))</f>
        <v>bonnie</v>
      </c>
      <c r="I37" s="36"/>
      <c r="J37" s="36"/>
      <c r="K37" s="114"/>
      <c r="L37" s="116">
        <f>INDEX(P$1:P$23,MATCH(C37,$DW$1:$DW$23,0))</f>
        <v>14.5</v>
      </c>
      <c r="M37" s="31">
        <f>INDEX(U$1:U$23,MATCH(C37,$DW$1:$DW$23,0))</f>
        <v>14</v>
      </c>
      <c r="N37" s="31">
        <f>INDEX(Z$1:Z$23,MATCH(C37,$DW$1:$DW$23,0))</f>
        <v>16.5</v>
      </c>
      <c r="O37" s="120">
        <f>INDEX(AE$1:AE$23,MATCH(C37,$DW$1:$DW$23,0))</f>
        <v>14</v>
      </c>
      <c r="P37" s="116">
        <f>INDEX(AJ$1:AJ$23,MATCH(C37,$DW$1:$DW$23,0))</f>
        <v>12.5</v>
      </c>
      <c r="Q37" s="31">
        <f>INDEX(AO$1:AO$23,MATCH(C37,$DW$1:$DW$23,0))</f>
        <v>14</v>
      </c>
      <c r="R37" s="31">
        <f>INDEX(AT$1:AT$23,MATCH(C37,$DW$1:$DW$23,0))</f>
        <v>17</v>
      </c>
      <c r="S37" s="120">
        <f>INDEX(AY$1:AY$23,MATCH(C37,$DW$1:$DW$23,0))</f>
        <v>16.5</v>
      </c>
      <c r="T37" s="132">
        <f>INDEX(AZ$1:AZ$23,MATCH(C37,$DW$1:$DW$23,0))</f>
        <v>119</v>
      </c>
      <c r="U37" s="116">
        <f>INDEX(BE$1:BE$23,MATCH(C37,$DW$1:$DW$23,0))</f>
        <v>0</v>
      </c>
      <c r="V37" s="31">
        <f>INDEX(BJ:BJ,MATCH(C37,$DW:$DW,0))</f>
        <v>0</v>
      </c>
      <c r="W37" s="31">
        <f>INDEX(BO$1:BO$23,MATCH(C37,$DW$1:$DW$23,0))</f>
        <v>0</v>
      </c>
      <c r="X37" s="31">
        <f>INDEX(BT$1:BT$23,MATCH(C37,$DW$1:$DW$23,0))</f>
        <v>0</v>
      </c>
      <c r="Y37" s="31">
        <f>INDEX(BY$1:BY$23,MATCH(C37,$DW$1:$DW$23,0))</f>
        <v>0</v>
      </c>
      <c r="Z37" s="120">
        <f>INDEX(CD$1:CD$23,MATCH(C37,$DW$1:$DW$23,0))</f>
        <v>0</v>
      </c>
      <c r="AA37" s="124" t="str">
        <f>INDEX(DY$1:DY$23,MATCH(C37,$DW$1:$DW$23,0))</f>
        <v>-</v>
      </c>
      <c r="AB37" s="122">
        <f>INDEX(DH$1:DH$23,MATCH(C37,$DW$1:$DW$23,0))</f>
        <v>0</v>
      </c>
      <c r="AC37" s="25">
        <f>INDEX(DI$1:DI$23,MATCH(C37,$DW$1:$DW$23,0))</f>
        <v>119</v>
      </c>
      <c r="AD37" s="59">
        <f>INDEX(D$1:D$23,MATCH(C37,$DW$1:$DW$23,0))</f>
        <v>114</v>
      </c>
      <c r="AE37" s="60">
        <f>INDEX(DX$1:DX$23,MATCH(C37,$DW$1:$DW$23,0))</f>
        <v>0.6181818181818182</v>
      </c>
      <c r="AF37" s="117" t="str">
        <f>IF(AE37&gt;=0.85,"Point","-")</f>
        <v>-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</row>
    <row r="39" spans="1:130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</sheetData>
  <sheetProtection password="ED17" sheet="1" selectLockedCells="1" selectUnlockedCells="1"/>
  <mergeCells count="29"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22">
      <selection activeCell="N34" sqref="N3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3" width="6.00390625" style="0" bestFit="1" customWidth="1"/>
    <col min="14" max="16" width="4.8515625" style="0" bestFit="1" customWidth="1"/>
    <col min="17" max="18" width="6.00390625" style="0" bestFit="1" customWidth="1"/>
    <col min="19" max="21" width="4.8515625" style="0" bestFit="1" customWidth="1"/>
    <col min="22" max="23" width="6.00390625" style="0" bestFit="1" customWidth="1"/>
    <col min="24" max="26" width="4.8515625" style="0" bestFit="1" customWidth="1"/>
    <col min="27" max="28" width="6.00390625" style="0" bestFit="1" customWidth="1"/>
    <col min="29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8" width="6.00390625" style="0" bestFit="1" customWidth="1"/>
    <col min="49" max="49" width="4.8515625" style="0" bestFit="1" customWidth="1"/>
    <col min="50" max="50" width="7.57421875" style="0" customWidth="1"/>
    <col min="51" max="51" width="4.8515625" style="0" bestFit="1" customWidth="1"/>
    <col min="52" max="52" width="5.710937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63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125.5</v>
      </c>
      <c r="DY3" s="92" t="s">
        <v>42</v>
      </c>
      <c r="DZ3" s="13"/>
    </row>
    <row r="4" spans="3:130" ht="12.75">
      <c r="C4" s="13"/>
      <c r="D4" s="20">
        <f>classi!B173</f>
        <v>105</v>
      </c>
      <c r="E4" s="21"/>
      <c r="F4" s="22" t="str">
        <f>classi!C173</f>
        <v>matilde</v>
      </c>
      <c r="G4" s="22" t="str">
        <f>classi!D173</f>
        <v>pucci</v>
      </c>
      <c r="H4" s="238" t="str">
        <f>classi!G173</f>
        <v>nora</v>
      </c>
      <c r="I4" s="228"/>
      <c r="J4" s="23"/>
      <c r="K4" s="22"/>
      <c r="L4" s="24">
        <v>17</v>
      </c>
      <c r="M4" s="24">
        <v>17</v>
      </c>
      <c r="N4" s="24"/>
      <c r="O4" s="129"/>
      <c r="P4" s="25">
        <f aca="true" t="shared" si="0" ref="P4:P23">AVERAGE(L4:O4)</f>
        <v>17</v>
      </c>
      <c r="Q4" s="24">
        <v>16</v>
      </c>
      <c r="R4" s="24">
        <v>15</v>
      </c>
      <c r="S4" s="24"/>
      <c r="T4" s="129"/>
      <c r="U4" s="25">
        <f aca="true" t="shared" si="1" ref="U4:U23">AVERAGE(Q4:T4)</f>
        <v>15.5</v>
      </c>
      <c r="V4" s="24">
        <v>17</v>
      </c>
      <c r="W4" s="24">
        <v>15</v>
      </c>
      <c r="X4" s="24"/>
      <c r="Y4" s="129"/>
      <c r="Z4" s="25">
        <f aca="true" t="shared" si="2" ref="Z4:Z23">AVERAGE(V4:Y4)</f>
        <v>16</v>
      </c>
      <c r="AA4" s="24">
        <v>15</v>
      </c>
      <c r="AB4" s="24">
        <v>15</v>
      </c>
      <c r="AC4" s="24"/>
      <c r="AD4" s="129"/>
      <c r="AE4" s="25">
        <f aca="true" t="shared" si="3" ref="AE4:AE23">AVERAGE(AA4:AD4)</f>
        <v>15</v>
      </c>
      <c r="AF4" s="24">
        <v>15</v>
      </c>
      <c r="AG4" s="24">
        <v>14</v>
      </c>
      <c r="AH4" s="24"/>
      <c r="AI4" s="129"/>
      <c r="AJ4" s="25">
        <f aca="true" t="shared" si="4" ref="AJ4:AJ23">AVERAGE(AF4:AI4)</f>
        <v>14.5</v>
      </c>
      <c r="AK4" s="24">
        <v>16</v>
      </c>
      <c r="AL4" s="24">
        <v>15</v>
      </c>
      <c r="AM4" s="24"/>
      <c r="AN4" s="129"/>
      <c r="AO4" s="25">
        <f aca="true" t="shared" si="5" ref="AO4:AO23">AVERAGE(AK4:AN4)</f>
        <v>15.5</v>
      </c>
      <c r="AP4" s="24">
        <v>17</v>
      </c>
      <c r="AQ4" s="24">
        <v>15</v>
      </c>
      <c r="AR4" s="24"/>
      <c r="AS4" s="129"/>
      <c r="AT4" s="25">
        <f aca="true" t="shared" si="6" ref="AT4:AT23">AVERAGE(AP4:AS4)</f>
        <v>16</v>
      </c>
      <c r="AU4" s="24">
        <v>16</v>
      </c>
      <c r="AV4" s="24">
        <v>16</v>
      </c>
      <c r="AW4" s="24"/>
      <c r="AX4" s="129"/>
      <c r="AY4" s="25">
        <f aca="true" t="shared" si="7" ref="AY4:AY23">AVERAGE(AU4:AX4)</f>
        <v>16</v>
      </c>
      <c r="AZ4" s="26">
        <f aca="true" t="shared" si="8" ref="AZ4:AZ23">P4+U4+Z4+AE4+AJ4+AO4+AT4+AY4</f>
        <v>125.5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125.5</v>
      </c>
      <c r="DJ4" s="87">
        <f aca="true" t="shared" si="17" ref="DJ4:DJ23">RANK(DI4,$DI$4:$DI$23,0)</f>
        <v>1</v>
      </c>
      <c r="DK4" s="80">
        <f aca="true" t="shared" si="18" ref="DK4:DK23">P4</f>
        <v>17</v>
      </c>
      <c r="DL4" s="32">
        <f aca="true" t="shared" si="19" ref="DL4:DL23">DI4*10^3+DK4</f>
        <v>125517</v>
      </c>
      <c r="DM4" s="33">
        <f aca="true" t="shared" si="20" ref="DM4:DM23">RANK(DL4,$DL$4:$DL$23,0)</f>
        <v>1</v>
      </c>
      <c r="DN4" s="32">
        <f aca="true" t="shared" si="21" ref="DN4:DN23">AJ4</f>
        <v>14.5</v>
      </c>
      <c r="DO4" s="32">
        <f aca="true" t="shared" si="22" ref="DO4:DO23">(DI4*10^3+DK4)*10^3+DN4</f>
        <v>125517014.5</v>
      </c>
      <c r="DP4" s="33">
        <f aca="true" t="shared" si="23" ref="DP4:DP23">RANK(DO4,$DO$4:$DO$23,0)</f>
        <v>1</v>
      </c>
      <c r="DQ4" s="34">
        <f aca="true" t="shared" si="24" ref="DQ4:DQ23">U4</f>
        <v>15.5</v>
      </c>
      <c r="DR4" s="34">
        <f aca="true" t="shared" si="25" ref="DR4:DR24">((DI4*10^3+DK4)*10^3+DN4)*10^3+DQ4</f>
        <v>125517014515.5</v>
      </c>
      <c r="DS4" s="33">
        <f aca="true" t="shared" si="26" ref="DS4:DS23">RANK(DR4,$DR$4:$DR$23,0)</f>
        <v>1</v>
      </c>
      <c r="DT4" s="34">
        <f aca="true" t="shared" si="27" ref="DT4:DT23">AO4</f>
        <v>15.5</v>
      </c>
      <c r="DU4" s="34">
        <f aca="true" t="shared" si="28" ref="DU4:DU23">(((DI4*10^3+DK4)*10^3+DN4)*10^3+DQ4)*10^3+DT4</f>
        <v>125517014515515.5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classi!B174</f>
        <v>106</v>
      </c>
      <c r="E5" s="36"/>
      <c r="F5" s="22" t="str">
        <f>classi!C174</f>
        <v>dan</v>
      </c>
      <c r="G5" s="22" t="str">
        <f>classi!D174</f>
        <v>daragiu</v>
      </c>
      <c r="H5" s="238" t="str">
        <f>classi!G174</f>
        <v>king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classi!B175</f>
        <v>0</v>
      </c>
      <c r="E6" s="36"/>
      <c r="F6" s="22">
        <f>classi!C175</f>
        <v>0</v>
      </c>
      <c r="G6" s="22">
        <f>classi!D175</f>
        <v>0</v>
      </c>
      <c r="H6" s="238">
        <f>classi!G175</f>
        <v>0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classi!B176</f>
        <v>0</v>
      </c>
      <c r="E7" s="36"/>
      <c r="F7" s="22">
        <f>classi!C176</f>
        <v>0</v>
      </c>
      <c r="G7" s="22">
        <f>classi!D176</f>
        <v>0</v>
      </c>
      <c r="H7" s="238">
        <f>classi!G176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classi!B177</f>
        <v>0</v>
      </c>
      <c r="E8" s="36"/>
      <c r="F8" s="22">
        <f>classi!C177</f>
        <v>0</v>
      </c>
      <c r="G8" s="22">
        <f>classi!D177</f>
        <v>0</v>
      </c>
      <c r="H8" s="238">
        <f>classi!G177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>
        <f>classi!B178</f>
        <v>0</v>
      </c>
      <c r="E9" s="36"/>
      <c r="F9" s="22">
        <f>classi!C178</f>
        <v>0</v>
      </c>
      <c r="G9" s="22">
        <f>classi!D178</f>
        <v>0</v>
      </c>
      <c r="H9" s="238">
        <f>classi!G178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classi!B179</f>
        <v>0</v>
      </c>
      <c r="E10" s="36"/>
      <c r="F10" s="22">
        <f>classi!C179</f>
        <v>0</v>
      </c>
      <c r="G10" s="22">
        <f>classi!D179</f>
        <v>0</v>
      </c>
      <c r="H10" s="238">
        <f>classi!G179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classi!B180</f>
        <v>0</v>
      </c>
      <c r="E11" s="36"/>
      <c r="F11" s="22">
        <f>classi!C180</f>
        <v>0</v>
      </c>
      <c r="G11" s="22">
        <f>classi!D180</f>
        <v>0</v>
      </c>
      <c r="H11" s="238">
        <f>classi!G180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classi!B181</f>
        <v>0</v>
      </c>
      <c r="E12" s="36"/>
      <c r="F12" s="22">
        <f>classi!C181</f>
        <v>0</v>
      </c>
      <c r="G12" s="22">
        <f>classi!D181</f>
        <v>0</v>
      </c>
      <c r="H12" s="238">
        <f>classi!G181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classi!B182</f>
        <v>0</v>
      </c>
      <c r="E13" s="36"/>
      <c r="F13" s="22">
        <f>classi!C182</f>
        <v>0</v>
      </c>
      <c r="G13" s="22">
        <f>classi!D182</f>
        <v>0</v>
      </c>
      <c r="H13" s="238">
        <f>classi!G182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classi!B183</f>
        <v>0</v>
      </c>
      <c r="E14" s="36"/>
      <c r="F14" s="22">
        <f>classi!C183</f>
        <v>0</v>
      </c>
      <c r="G14" s="22">
        <f>classi!D183</f>
        <v>0</v>
      </c>
      <c r="H14" s="238">
        <f>classi!G183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classi!B184</f>
        <v>0</v>
      </c>
      <c r="E15" s="36"/>
      <c r="F15" s="22">
        <f>classi!C184</f>
        <v>0</v>
      </c>
      <c r="G15" s="22">
        <f>classi!D184</f>
        <v>0</v>
      </c>
      <c r="H15" s="238">
        <f>classi!G184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classi!B185</f>
        <v>0</v>
      </c>
      <c r="E16" s="36"/>
      <c r="F16" s="22">
        <f>classi!C185</f>
        <v>0</v>
      </c>
      <c r="G16" s="22">
        <f>classi!D185</f>
        <v>0</v>
      </c>
      <c r="H16" s="238">
        <f>classi!G185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classi!B186</f>
        <v>-</v>
      </c>
      <c r="E17" s="36"/>
      <c r="F17" s="22">
        <f>classi!C186</f>
        <v>0</v>
      </c>
      <c r="G17" s="22">
        <f>classi!D186</f>
        <v>0</v>
      </c>
      <c r="H17" s="238">
        <f>classi!G186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classi!B187</f>
        <v>-</v>
      </c>
      <c r="E18" s="36"/>
      <c r="F18" s="22">
        <f>classi!C187</f>
        <v>0</v>
      </c>
      <c r="G18" s="22">
        <f>classi!D187</f>
        <v>0</v>
      </c>
      <c r="H18" s="238">
        <f>classi!G187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classi!B188</f>
        <v>-</v>
      </c>
      <c r="E19" s="36"/>
      <c r="F19" s="22">
        <f>classi!C188</f>
        <v>0</v>
      </c>
      <c r="G19" s="22">
        <f>classi!D188</f>
        <v>0</v>
      </c>
      <c r="H19" s="238">
        <f>classi!G188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classi!B189</f>
        <v>-</v>
      </c>
      <c r="E20" s="36"/>
      <c r="F20" s="22">
        <f>classi!C189</f>
        <v>0</v>
      </c>
      <c r="G20" s="22">
        <f>classi!D189</f>
        <v>0</v>
      </c>
      <c r="H20" s="238">
        <f>classi!G189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classi!B190</f>
        <v>-</v>
      </c>
      <c r="E21" s="36"/>
      <c r="F21" s="22">
        <f>classi!C190</f>
        <v>0</v>
      </c>
      <c r="G21" s="22">
        <f>classi!D190</f>
        <v>0</v>
      </c>
      <c r="H21" s="238">
        <f>classi!G190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classi!B191</f>
        <v>-</v>
      </c>
      <c r="E22" s="36"/>
      <c r="F22" s="22">
        <f>classi!C191</f>
        <v>0</v>
      </c>
      <c r="G22" s="22">
        <f>classi!D191</f>
        <v>0</v>
      </c>
      <c r="H22" s="238">
        <f>classi!G191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classi!B192</f>
        <v>-</v>
      </c>
      <c r="E23" s="38"/>
      <c r="F23" s="39">
        <f>classi!C192</f>
        <v>0</v>
      </c>
      <c r="G23" s="39">
        <f>classi!D192</f>
        <v>0</v>
      </c>
      <c r="H23" s="239">
        <f>classi!G192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2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matilde</v>
      </c>
      <c r="G29" s="101" t="str">
        <f>INDEX(G$1:G$23,MATCH(C29,$DW$1:$DW$23,0))</f>
        <v>pucci</v>
      </c>
      <c r="H29" s="101" t="str">
        <f>INDEX(H$1:H$23,MATCH(C29,$DW$1:$DW$23,0))</f>
        <v>nora</v>
      </c>
      <c r="I29" s="100"/>
      <c r="J29" s="100"/>
      <c r="K29" s="113"/>
      <c r="L29" s="115">
        <f>INDEX(P$1:P$23,MATCH(C29,$DW$1:$DW$23,0))</f>
        <v>17</v>
      </c>
      <c r="M29" s="102">
        <f>INDEX(U$1:U$23,MATCH(C29,$DW$1:$DW$23,0))</f>
        <v>15.5</v>
      </c>
      <c r="N29" s="102">
        <f>INDEX(Z$1:Z$23,MATCH(C29,$DW$1:$DW$23,0))</f>
        <v>16</v>
      </c>
      <c r="O29" s="119">
        <f>INDEX(AE$1:AE$23,MATCH(C29,$DW$1:$DW$23,0))</f>
        <v>15</v>
      </c>
      <c r="P29" s="115">
        <f>INDEX(AJ$1:AJ$23,MATCH(C29,$DW$1:$DW$23,0))</f>
        <v>14.5</v>
      </c>
      <c r="Q29" s="102">
        <f>INDEX(AO$1:AO$23,MATCH(C29,$DW$1:$DW$23,0))</f>
        <v>15.5</v>
      </c>
      <c r="R29" s="102">
        <f>INDEX(AT$1:AT$23,MATCH(C29,$DW$1:$DW$23,0))</f>
        <v>16</v>
      </c>
      <c r="S29" s="119">
        <f>INDEX(AY$1:AY$23,MATCH(C29,$DW$1:$DW$23,0))</f>
        <v>16</v>
      </c>
      <c r="T29" s="131">
        <f>INDEX(AZ$1:AZ$23,MATCH(C29,$DW$1:$DW$23,0))</f>
        <v>125.5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125.5</v>
      </c>
      <c r="AD29" s="104">
        <f>INDEX(D$1:D$23,MATCH(C29,$DW$1:$DW$23,0))</f>
        <v>105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 t="str">
        <f>IF(AA30="-",INDEX(DV$1:DV$23,MATCH(C30,$DW$1:$DW$23,0)),AA30)</f>
        <v>rit</v>
      </c>
      <c r="E30" s="36"/>
      <c r="F30" s="62" t="str">
        <f>INDEX(F$1:F$23,MATCH(C30,$DW$1:$DW$23,0))</f>
        <v>dan</v>
      </c>
      <c r="G30" s="62" t="str">
        <f>INDEX(G$1:G$23,MATCH(C30,$DW$1:$DW$23,0))</f>
        <v>daragiu</v>
      </c>
      <c r="H30" s="62" t="str">
        <f>INDEX(H$1:H$23,MATCH(C30,$DW$1:$DW$23,0))</f>
        <v>king</v>
      </c>
      <c r="I30" s="36"/>
      <c r="J30" s="36"/>
      <c r="K30" s="114"/>
      <c r="L30" s="116">
        <f>INDEX(P$1:P$23,MATCH(C30,$DW$1:$DW$23,0))</f>
        <v>0</v>
      </c>
      <c r="M30" s="31">
        <f>INDEX(U$1:U$23,MATCH(C30,$DW$1:$DW$23,0))</f>
        <v>0</v>
      </c>
      <c r="N30" s="31">
        <f>INDEX(Z$1:Z$23,MATCH(C30,$DW$1:$DW$23,0))</f>
        <v>0</v>
      </c>
      <c r="O30" s="120">
        <f>INDEX(AE$1:AE$23,MATCH(C30,$DW$1:$DW$23,0))</f>
        <v>0</v>
      </c>
      <c r="P30" s="116">
        <f>INDEX(AJ$1:AJ$23,MATCH(C30,$DW$1:$DW$23,0))</f>
        <v>0</v>
      </c>
      <c r="Q30" s="31">
        <f>INDEX(AO$1:AO$23,MATCH(C30,$DW$1:$DW$23,0))</f>
        <v>0</v>
      </c>
      <c r="R30" s="31">
        <f>INDEX(AT$1:AT$23,MATCH(C30,$DW$1:$DW$23,0))</f>
        <v>0</v>
      </c>
      <c r="S30" s="120">
        <f>INDEX(AY$1:AY$23,MATCH(C30,$DW$1:$DW$23,0))</f>
        <v>0</v>
      </c>
      <c r="T30" s="132">
        <f>INDEX(AZ$1:AZ$23,MATCH(C30,$DW$1:$DW$23,0))</f>
        <v>0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">
        <v>157</v>
      </c>
      <c r="AB30" s="122">
        <f>INDEX(DH$1:DH$23,MATCH(C30,$DW$1:$DW$23,0))</f>
        <v>0</v>
      </c>
      <c r="AC30" s="25">
        <f>INDEX(DI$1:DI$23,MATCH(C30,$DW$1:$DW$23,0))</f>
        <v>0</v>
      </c>
      <c r="AD30" s="59">
        <f>INDEX(D$1:D$23,MATCH(C30,$DW$1:$DW$23,0))</f>
        <v>106</v>
      </c>
      <c r="AE30" s="60">
        <f>INDEX(DX$1:DX$23,MATCH(C30,$DW$1:$DW$23,0))</f>
        <v>0</v>
      </c>
      <c r="AF30" s="117" t="str">
        <f>IF(AE30&gt;=0.85,"Point","-")</f>
        <v>-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ED17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F22">
      <selection activeCell="H34" sqref="H34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3" width="6.00390625" style="0" bestFit="1" customWidth="1"/>
    <col min="14" max="16" width="5.7109375" style="0" bestFit="1" customWidth="1"/>
    <col min="17" max="18" width="6.00390625" style="0" bestFit="1" customWidth="1"/>
    <col min="19" max="21" width="5.7109375" style="0" bestFit="1" customWidth="1"/>
    <col min="22" max="23" width="6.00390625" style="0" bestFit="1" customWidth="1"/>
    <col min="24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3" width="6.00390625" style="0" bestFit="1" customWidth="1"/>
    <col min="34" max="34" width="4.8515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64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175</v>
      </c>
      <c r="DY3" s="92" t="s">
        <v>42</v>
      </c>
      <c r="DZ3" s="13"/>
    </row>
    <row r="4" spans="3:130" ht="12.75">
      <c r="C4" s="13"/>
      <c r="D4" s="235">
        <f>classi!B219</f>
        <v>108</v>
      </c>
      <c r="E4" s="236"/>
      <c r="F4" s="101" t="str">
        <f>classi!C219</f>
        <v>matteo</v>
      </c>
      <c r="G4" s="101" t="str">
        <f>classi!D219</f>
        <v>allegri</v>
      </c>
      <c r="H4" s="237" t="str">
        <f>classi!G219</f>
        <v>django</v>
      </c>
      <c r="I4" s="228"/>
      <c r="J4" s="23"/>
      <c r="K4" s="22"/>
      <c r="L4" s="24">
        <v>23</v>
      </c>
      <c r="M4" s="24">
        <v>23</v>
      </c>
      <c r="N4" s="24"/>
      <c r="O4" s="24"/>
      <c r="P4" s="25">
        <f aca="true" t="shared" si="0" ref="P4:P23">AVERAGE(L4:O4)</f>
        <v>23</v>
      </c>
      <c r="Q4" s="24">
        <v>23</v>
      </c>
      <c r="R4" s="24">
        <v>23</v>
      </c>
      <c r="S4" s="24"/>
      <c r="T4" s="24"/>
      <c r="U4" s="25">
        <f aca="true" t="shared" si="1" ref="U4:U23">AVERAGE(Q4:T4)</f>
        <v>23</v>
      </c>
      <c r="V4" s="24">
        <v>22</v>
      </c>
      <c r="W4" s="24">
        <v>23</v>
      </c>
      <c r="X4" s="24"/>
      <c r="Y4" s="24"/>
      <c r="Z4" s="25">
        <f aca="true" t="shared" si="2" ref="Z4:Z23">AVERAGE(V4:Y4)</f>
        <v>22.5</v>
      </c>
      <c r="AA4" s="24">
        <v>22</v>
      </c>
      <c r="AB4" s="24">
        <v>22</v>
      </c>
      <c r="AC4" s="24"/>
      <c r="AD4" s="24"/>
      <c r="AE4" s="25">
        <f aca="true" t="shared" si="3" ref="AE4:AE23">AVERAGE(AA4:AD4)</f>
        <v>22</v>
      </c>
      <c r="AF4" s="24">
        <v>21</v>
      </c>
      <c r="AG4" s="24">
        <v>21</v>
      </c>
      <c r="AH4" s="24"/>
      <c r="AI4" s="24"/>
      <c r="AJ4" s="25">
        <f aca="true" t="shared" si="4" ref="AJ4:AJ23">AVERAGE(AF4:AI4)</f>
        <v>21</v>
      </c>
      <c r="AK4" s="24">
        <v>21</v>
      </c>
      <c r="AL4" s="24">
        <v>21</v>
      </c>
      <c r="AM4" s="24"/>
      <c r="AN4" s="24"/>
      <c r="AO4" s="25">
        <f aca="true" t="shared" si="5" ref="AO4:AO23">AVERAGE(AK4:AN4)</f>
        <v>21</v>
      </c>
      <c r="AP4" s="24">
        <v>20</v>
      </c>
      <c r="AQ4" s="24">
        <v>22</v>
      </c>
      <c r="AR4" s="24"/>
      <c r="AS4" s="24"/>
      <c r="AT4" s="25">
        <f aca="true" t="shared" si="6" ref="AT4:AT23">AVERAGE(AP4:AS4)</f>
        <v>21</v>
      </c>
      <c r="AU4" s="24">
        <v>21</v>
      </c>
      <c r="AV4" s="24">
        <v>22</v>
      </c>
      <c r="AW4" s="24"/>
      <c r="AX4" s="24"/>
      <c r="AY4" s="25">
        <f aca="true" t="shared" si="7" ref="AY4:AY23">AVERAGE(AU4:AX4)</f>
        <v>21.5</v>
      </c>
      <c r="AZ4" s="26">
        <f aca="true" t="shared" si="8" ref="AZ4:AZ23">P4+U4+Z4+AE4+AJ4+AO4+AT4+AY4</f>
        <v>175</v>
      </c>
      <c r="BA4" s="27">
        <v>0</v>
      </c>
      <c r="BB4" s="27">
        <v>0</v>
      </c>
      <c r="BC4" s="27"/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175</v>
      </c>
      <c r="DJ4" s="87">
        <f aca="true" t="shared" si="17" ref="DJ4:DJ23">RANK(DI4,$DI$4:$DI$23,0)</f>
        <v>1</v>
      </c>
      <c r="DK4" s="80">
        <f aca="true" t="shared" si="18" ref="DK4:DK23">P4</f>
        <v>23</v>
      </c>
      <c r="DL4" s="32">
        <f aca="true" t="shared" si="19" ref="DL4:DL23">DI4*10^3+DK4</f>
        <v>175023</v>
      </c>
      <c r="DM4" s="33">
        <f aca="true" t="shared" si="20" ref="DM4:DM23">RANK(DL4,$DL$4:$DL$23,0)</f>
        <v>1</v>
      </c>
      <c r="DN4" s="32">
        <f aca="true" t="shared" si="21" ref="DN4:DN23">AJ4</f>
        <v>21</v>
      </c>
      <c r="DO4" s="32">
        <f aca="true" t="shared" si="22" ref="DO4:DO23">(DI4*10^3+DK4)*10^3+DN4</f>
        <v>175023021</v>
      </c>
      <c r="DP4" s="33">
        <f aca="true" t="shared" si="23" ref="DP4:DP23">RANK(DO4,$DO$4:$DO$23,0)</f>
        <v>1</v>
      </c>
      <c r="DQ4" s="34">
        <f aca="true" t="shared" si="24" ref="DQ4:DQ23">U4</f>
        <v>23</v>
      </c>
      <c r="DR4" s="34">
        <f aca="true" t="shared" si="25" ref="DR4:DR24">((DI4*10^3+DK4)*10^3+DN4)*10^3+DQ4</f>
        <v>175023021023</v>
      </c>
      <c r="DS4" s="33">
        <f aca="true" t="shared" si="26" ref="DS4:DS23">RANK(DR4,$DR$4:$DR$23,0)</f>
        <v>1</v>
      </c>
      <c r="DT4" s="34">
        <f aca="true" t="shared" si="27" ref="DT4:DT23">AO4</f>
        <v>21</v>
      </c>
      <c r="DU4" s="34">
        <f aca="true" t="shared" si="28" ref="DU4:DU23">(((DI4*10^3+DK4)*10^3+DN4)*10^3+DQ4)*10^3+DT4</f>
        <v>175023021023021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109</v>
      </c>
      <c r="E5" s="36"/>
      <c r="F5" s="22" t="str">
        <f>classi!C220</f>
        <v>gloria</v>
      </c>
      <c r="G5" s="22" t="str">
        <f>classi!D220</f>
        <v>allasia</v>
      </c>
      <c r="H5" s="238" t="str">
        <f>classi!G220</f>
        <v>frida</v>
      </c>
      <c r="I5" s="229"/>
      <c r="J5" s="36"/>
      <c r="K5" s="36"/>
      <c r="L5" s="24">
        <v>0</v>
      </c>
      <c r="M5" s="24">
        <v>0</v>
      </c>
      <c r="N5" s="24"/>
      <c r="O5" s="24"/>
      <c r="P5" s="25">
        <f t="shared" si="0"/>
        <v>0</v>
      </c>
      <c r="Q5" s="24">
        <v>0</v>
      </c>
      <c r="R5" s="24">
        <v>0</v>
      </c>
      <c r="S5" s="24"/>
      <c r="T5" s="24"/>
      <c r="U5" s="25">
        <f t="shared" si="1"/>
        <v>0</v>
      </c>
      <c r="V5" s="24">
        <v>0</v>
      </c>
      <c r="W5" s="24">
        <v>0</v>
      </c>
      <c r="X5" s="24"/>
      <c r="Y5" s="24"/>
      <c r="Z5" s="25">
        <f t="shared" si="2"/>
        <v>0</v>
      </c>
      <c r="AA5" s="24">
        <v>0</v>
      </c>
      <c r="AB5" s="24">
        <v>0</v>
      </c>
      <c r="AC5" s="24"/>
      <c r="AD5" s="24"/>
      <c r="AE5" s="25">
        <f t="shared" si="3"/>
        <v>0</v>
      </c>
      <c r="AF5" s="24">
        <v>0</v>
      </c>
      <c r="AG5" s="24">
        <v>0</v>
      </c>
      <c r="AH5" s="24"/>
      <c r="AI5" s="24"/>
      <c r="AJ5" s="25">
        <f t="shared" si="4"/>
        <v>0</v>
      </c>
      <c r="AK5" s="24">
        <v>0</v>
      </c>
      <c r="AL5" s="24">
        <v>0</v>
      </c>
      <c r="AM5" s="24"/>
      <c r="AN5" s="24"/>
      <c r="AO5" s="25">
        <f t="shared" si="5"/>
        <v>0</v>
      </c>
      <c r="AP5" s="24">
        <v>0</v>
      </c>
      <c r="AQ5" s="24">
        <v>0</v>
      </c>
      <c r="AR5" s="24"/>
      <c r="AS5" s="24"/>
      <c r="AT5" s="25">
        <f t="shared" si="6"/>
        <v>0</v>
      </c>
      <c r="AU5" s="24">
        <v>0</v>
      </c>
      <c r="AV5" s="24">
        <v>0</v>
      </c>
      <c r="AW5" s="24"/>
      <c r="AX5" s="24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27"/>
      <c r="BE5" s="25">
        <f t="shared" si="9"/>
        <v>0</v>
      </c>
      <c r="BF5" s="28">
        <v>0</v>
      </c>
      <c r="BG5" s="28">
        <v>0</v>
      </c>
      <c r="BH5" s="28"/>
      <c r="BI5" s="28"/>
      <c r="BJ5" s="25">
        <f t="shared" si="10"/>
        <v>0</v>
      </c>
      <c r="BK5" s="28">
        <v>0</v>
      </c>
      <c r="BL5" s="28">
        <v>0</v>
      </c>
      <c r="BM5" s="28"/>
      <c r="BN5" s="28"/>
      <c r="BO5" s="25">
        <f t="shared" si="11"/>
        <v>0</v>
      </c>
      <c r="BP5" s="28">
        <v>0</v>
      </c>
      <c r="BQ5" s="28">
        <v>0</v>
      </c>
      <c r="BR5" s="28"/>
      <c r="BS5" s="28"/>
      <c r="BT5" s="25">
        <f t="shared" si="12"/>
        <v>0</v>
      </c>
      <c r="BU5" s="29">
        <v>0</v>
      </c>
      <c r="BV5" s="29">
        <v>0</v>
      </c>
      <c r="BW5" s="29"/>
      <c r="BX5" s="29"/>
      <c r="BY5" s="25">
        <f t="shared" si="13"/>
        <v>0</v>
      </c>
      <c r="BZ5" s="29">
        <v>0</v>
      </c>
      <c r="CA5" s="29">
        <v>0</v>
      </c>
      <c r="CB5" s="29"/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classi!B221</f>
        <v>0</v>
      </c>
      <c r="E6" s="36"/>
      <c r="F6" s="22">
        <f>classi!C221</f>
        <v>0</v>
      </c>
      <c r="G6" s="22">
        <f>classi!D221</f>
        <v>0</v>
      </c>
      <c r="H6" s="238">
        <f>classi!G221</f>
        <v>0</v>
      </c>
      <c r="I6" s="229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/>
      <c r="T6" s="24"/>
      <c r="U6" s="25">
        <f t="shared" si="1"/>
        <v>0</v>
      </c>
      <c r="V6" s="24">
        <v>0</v>
      </c>
      <c r="W6" s="24">
        <v>0</v>
      </c>
      <c r="X6" s="24"/>
      <c r="Y6" s="24"/>
      <c r="Z6" s="25">
        <f t="shared" si="2"/>
        <v>0</v>
      </c>
      <c r="AA6" s="24">
        <v>0</v>
      </c>
      <c r="AB6" s="24">
        <v>0</v>
      </c>
      <c r="AC6" s="24"/>
      <c r="AD6" s="24"/>
      <c r="AE6" s="25">
        <f t="shared" si="3"/>
        <v>0</v>
      </c>
      <c r="AF6" s="24">
        <v>0</v>
      </c>
      <c r="AG6" s="24">
        <v>0</v>
      </c>
      <c r="AH6" s="24"/>
      <c r="AI6" s="24"/>
      <c r="AJ6" s="25">
        <f t="shared" si="4"/>
        <v>0</v>
      </c>
      <c r="AK6" s="24">
        <v>0</v>
      </c>
      <c r="AL6" s="24">
        <v>0</v>
      </c>
      <c r="AM6" s="24"/>
      <c r="AN6" s="24"/>
      <c r="AO6" s="25">
        <f t="shared" si="5"/>
        <v>0</v>
      </c>
      <c r="AP6" s="24">
        <v>0</v>
      </c>
      <c r="AQ6" s="24">
        <v>0</v>
      </c>
      <c r="AR6" s="24"/>
      <c r="AS6" s="24"/>
      <c r="AT6" s="25">
        <f t="shared" si="6"/>
        <v>0</v>
      </c>
      <c r="AU6" s="24">
        <v>0</v>
      </c>
      <c r="AV6" s="24">
        <v>0</v>
      </c>
      <c r="AW6" s="24"/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/>
      <c r="BN6" s="28"/>
      <c r="BO6" s="25">
        <f t="shared" si="11"/>
        <v>0</v>
      </c>
      <c r="BP6" s="28">
        <v>0</v>
      </c>
      <c r="BQ6" s="28">
        <v>0</v>
      </c>
      <c r="BR6" s="28"/>
      <c r="BS6" s="28"/>
      <c r="BT6" s="25">
        <f t="shared" si="12"/>
        <v>0</v>
      </c>
      <c r="BU6" s="29">
        <v>0</v>
      </c>
      <c r="BV6" s="29">
        <v>0</v>
      </c>
      <c r="BW6" s="29"/>
      <c r="BX6" s="29"/>
      <c r="BY6" s="25">
        <f t="shared" si="13"/>
        <v>0</v>
      </c>
      <c r="BZ6" s="29">
        <v>0</v>
      </c>
      <c r="CA6" s="29">
        <v>0</v>
      </c>
      <c r="CB6" s="29"/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classi!B222</f>
        <v>0</v>
      </c>
      <c r="E7" s="36"/>
      <c r="F7" s="22">
        <f>classi!C222</f>
        <v>0</v>
      </c>
      <c r="G7" s="22">
        <f>classi!D222</f>
        <v>0</v>
      </c>
      <c r="H7" s="238">
        <f>classi!G222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/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classi!B223</f>
        <v>0</v>
      </c>
      <c r="E8" s="36"/>
      <c r="F8" s="22">
        <f>classi!C223</f>
        <v>0</v>
      </c>
      <c r="G8" s="22">
        <f>classi!D223</f>
        <v>0</v>
      </c>
      <c r="H8" s="238">
        <f>classi!G223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>
        <v>0</v>
      </c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>
        <f>classi!B224</f>
        <v>0</v>
      </c>
      <c r="E9" s="36"/>
      <c r="F9" s="22">
        <f>classi!C224</f>
        <v>0</v>
      </c>
      <c r="G9" s="22">
        <f>classi!D224</f>
        <v>0</v>
      </c>
      <c r="H9" s="238">
        <f>classi!G224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classi!B225</f>
        <v>0</v>
      </c>
      <c r="E10" s="36"/>
      <c r="F10" s="22">
        <f>classi!C225</f>
        <v>0</v>
      </c>
      <c r="G10" s="22">
        <f>classi!D225</f>
        <v>0</v>
      </c>
      <c r="H10" s="238">
        <f>classi!G225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classi!B226</f>
        <v>0</v>
      </c>
      <c r="E11" s="36"/>
      <c r="F11" s="22">
        <f>classi!C226</f>
        <v>0</v>
      </c>
      <c r="G11" s="22">
        <f>classi!D226</f>
        <v>0</v>
      </c>
      <c r="H11" s="238">
        <f>classi!G226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classi!B227</f>
        <v>0</v>
      </c>
      <c r="E12" s="36"/>
      <c r="F12" s="22">
        <f>classi!C227</f>
        <v>0</v>
      </c>
      <c r="G12" s="22">
        <f>classi!D227</f>
        <v>0</v>
      </c>
      <c r="H12" s="238">
        <f>classi!G227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classi!B228</f>
        <v>0</v>
      </c>
      <c r="E13" s="36"/>
      <c r="F13" s="22">
        <f>classi!C228</f>
        <v>0</v>
      </c>
      <c r="G13" s="22">
        <f>classi!D228</f>
        <v>0</v>
      </c>
      <c r="H13" s="238">
        <f>classi!G228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classi!B229</f>
        <v>0</v>
      </c>
      <c r="E14" s="36"/>
      <c r="F14" s="22">
        <f>classi!C229</f>
        <v>0</v>
      </c>
      <c r="G14" s="22">
        <f>classi!D229</f>
        <v>0</v>
      </c>
      <c r="H14" s="238">
        <f>classi!G229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9" t="str">
        <f>D1</f>
        <v>charlie dog 5.9.21</v>
      </c>
      <c r="H27" s="280"/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matteo</v>
      </c>
      <c r="G29" s="101" t="str">
        <f>INDEX(G$1:G$23,MATCH(C29,$DW$1:$DW$23,0))</f>
        <v>allegri</v>
      </c>
      <c r="H29" s="101" t="str">
        <f>INDEX(H$1:H$23,MATCH(C29,$DW$1:$DW$23,0))</f>
        <v>django</v>
      </c>
      <c r="I29" s="100"/>
      <c r="J29" s="100"/>
      <c r="K29" s="113"/>
      <c r="L29" s="115">
        <f>INDEX(P$1:P$23,MATCH(C29,$DW$1:$DW$23,0))</f>
        <v>23</v>
      </c>
      <c r="M29" s="102">
        <f>INDEX(U$1:U$23,MATCH(C29,$DW$1:$DW$23,0))</f>
        <v>23</v>
      </c>
      <c r="N29" s="102">
        <f>INDEX(Z$1:Z$23,MATCH(C29,$DW$1:$DW$23,0))</f>
        <v>22.5</v>
      </c>
      <c r="O29" s="119">
        <f>INDEX(AE$1:AE$23,MATCH(C29,$DW$1:$DW$23,0))</f>
        <v>22</v>
      </c>
      <c r="P29" s="115">
        <f>INDEX(AJ$1:AJ$23,MATCH(C29,$DW$1:$DW$23,0))</f>
        <v>21</v>
      </c>
      <c r="Q29" s="102">
        <f>INDEX(AO$1:AO$23,MATCH(C29,$DW$1:$DW$23,0))</f>
        <v>21</v>
      </c>
      <c r="R29" s="102">
        <f>INDEX(AT$1:AT$23,MATCH(C29,$DW$1:$DW$23,0))</f>
        <v>21</v>
      </c>
      <c r="S29" s="119">
        <f>INDEX(AY$1:AY$23,MATCH(C29,$DW$1:$DW$23,0))</f>
        <v>21.5</v>
      </c>
      <c r="T29" s="131">
        <f>INDEX(AZ$1:AZ$23,MATCH(C29,$DW$1:$DW$23,0))</f>
        <v>175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175</v>
      </c>
      <c r="AD29" s="104">
        <f>INDEX(D$1:D$23,MATCH(C29,$DW$1:$DW$23,0))</f>
        <v>108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gloria</v>
      </c>
      <c r="G30" s="62" t="str">
        <f>INDEX(G$1:G$23,MATCH(C30,$DW$1:$DW$23,0))</f>
        <v>allasia</v>
      </c>
      <c r="H30" s="62" t="str">
        <f>INDEX(H$1:H$23,MATCH(C30,$DW$1:$DW$23,0))</f>
        <v>frida</v>
      </c>
      <c r="I30" s="36"/>
      <c r="J30" s="36"/>
      <c r="K30" s="114"/>
      <c r="L30" s="116">
        <f>INDEX(P$1:P$23,MATCH(C30,$DW$1:$DW$23,0))</f>
        <v>0</v>
      </c>
      <c r="M30" s="31">
        <f>INDEX(U$1:U$23,MATCH(C30,$DW$1:$DW$23,0))</f>
        <v>0</v>
      </c>
      <c r="N30" s="31">
        <f>INDEX(Z$1:Z$23,MATCH(C30,$DW$1:$DW$23,0))</f>
        <v>0</v>
      </c>
      <c r="O30" s="120">
        <f>INDEX(AE$1:AE$23,MATCH(C30,$DW$1:$DW$23,0))</f>
        <v>0</v>
      </c>
      <c r="P30" s="116">
        <f>INDEX(AJ$1:AJ$23,MATCH(C30,$DW$1:$DW$23,0))</f>
        <v>0</v>
      </c>
      <c r="Q30" s="31">
        <f>INDEX(AO$1:AO$23,MATCH(C30,$DW$1:$DW$23,0))</f>
        <v>0</v>
      </c>
      <c r="R30" s="31">
        <f>INDEX(AT$1:AT$23,MATCH(C30,$DW$1:$DW$23,0))</f>
        <v>0</v>
      </c>
      <c r="S30" s="120">
        <f>INDEX(AY$1:AY$23,MATCH(C30,$DW$1:$DW$23,0))</f>
        <v>0</v>
      </c>
      <c r="T30" s="132">
        <f>INDEX(AZ$1:AZ$23,MATCH(C30,$DW$1:$DW$23,0))</f>
        <v>0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0</v>
      </c>
      <c r="AD30" s="59">
        <f>INDEX(D$1:D$23,MATCH(C30,$DW$1:$DW$23,0))</f>
        <v>109</v>
      </c>
      <c r="AE30" s="60">
        <f>INDEX(DX$1:DX$23,MATCH(C30,$DW$1:$DW$23,0))</f>
        <v>0</v>
      </c>
      <c r="AF30" s="117" t="str">
        <f>IF(AE30&gt;=0.85,"Point","-")</f>
        <v>-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ED17" sheet="1"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19">
      <selection activeCell="P33" sqref="P33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5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166</v>
      </c>
      <c r="DY3" s="92" t="s">
        <v>42</v>
      </c>
      <c r="DZ3" s="13"/>
    </row>
    <row r="4" spans="3:130" ht="12.75">
      <c r="C4" s="13"/>
      <c r="D4" s="20">
        <f>classi!B12</f>
        <v>101</v>
      </c>
      <c r="E4" s="21"/>
      <c r="F4" s="22" t="str">
        <f>classi!C12</f>
        <v>stefano</v>
      </c>
      <c r="G4" s="22" t="str">
        <f>classi!D12</f>
        <v>cominardi</v>
      </c>
      <c r="H4" s="22" t="str">
        <f>classi!G12</f>
        <v>riva</v>
      </c>
      <c r="I4" s="22"/>
      <c r="J4" s="23"/>
      <c r="K4" s="22"/>
      <c r="L4" s="24">
        <v>19</v>
      </c>
      <c r="M4" s="24">
        <v>18</v>
      </c>
      <c r="N4" s="24"/>
      <c r="O4" s="129"/>
      <c r="P4" s="25">
        <f aca="true" t="shared" si="0" ref="P4:P23">AVERAGE(L4:O4)</f>
        <v>18.5</v>
      </c>
      <c r="Q4" s="24">
        <v>19</v>
      </c>
      <c r="R4" s="24">
        <v>16</v>
      </c>
      <c r="S4" s="24"/>
      <c r="T4" s="129"/>
      <c r="U4" s="25">
        <f aca="true" t="shared" si="1" ref="U4:U23">AVERAGE(Q4:T4)</f>
        <v>17.5</v>
      </c>
      <c r="V4" s="24">
        <v>20</v>
      </c>
      <c r="W4" s="24">
        <v>18</v>
      </c>
      <c r="X4" s="24"/>
      <c r="Y4" s="129"/>
      <c r="Z4" s="25">
        <f aca="true" t="shared" si="2" ref="Z4:Z23">AVERAGE(V4:Y4)</f>
        <v>19</v>
      </c>
      <c r="AA4" s="24">
        <v>19</v>
      </c>
      <c r="AB4" s="24">
        <v>15</v>
      </c>
      <c r="AC4" s="24"/>
      <c r="AD4" s="129"/>
      <c r="AE4" s="25">
        <f aca="true" t="shared" si="3" ref="AE4:AE23">AVERAGE(AA4:AD4)</f>
        <v>17</v>
      </c>
      <c r="AF4" s="24">
        <v>17</v>
      </c>
      <c r="AG4" s="24">
        <v>18</v>
      </c>
      <c r="AH4" s="24"/>
      <c r="AI4" s="129"/>
      <c r="AJ4" s="25">
        <f aca="true" t="shared" si="4" ref="AJ4:AJ23">AVERAGE(AF4:AI4)</f>
        <v>17.5</v>
      </c>
      <c r="AK4" s="24">
        <v>17</v>
      </c>
      <c r="AL4" s="24">
        <v>16</v>
      </c>
      <c r="AM4" s="24"/>
      <c r="AN4" s="129"/>
      <c r="AO4" s="25">
        <f aca="true" t="shared" si="5" ref="AO4:AO23">AVERAGE(AK4:AN4)</f>
        <v>16.5</v>
      </c>
      <c r="AP4" s="24">
        <v>16</v>
      </c>
      <c r="AQ4" s="24">
        <v>18</v>
      </c>
      <c r="AR4" s="24"/>
      <c r="AS4" s="129"/>
      <c r="AT4" s="25">
        <f aca="true" t="shared" si="6" ref="AT4:AT23">AVERAGE(AP4:AS4)</f>
        <v>17</v>
      </c>
      <c r="AU4" s="24">
        <v>15</v>
      </c>
      <c r="AV4" s="24">
        <v>16</v>
      </c>
      <c r="AW4" s="24"/>
      <c r="AX4" s="129"/>
      <c r="AY4" s="25">
        <f aca="true" t="shared" si="7" ref="AY4:AY23">AVERAGE(AU4:AX4)</f>
        <v>15.5</v>
      </c>
      <c r="AZ4" s="26">
        <f aca="true" t="shared" si="8" ref="AZ4:AZ23">P4+U4+Z4+AE4+AJ4+AO4+AT4+AY4</f>
        <v>138.5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138.5</v>
      </c>
      <c r="DJ4" s="87">
        <f aca="true" t="shared" si="17" ref="DJ4:DJ23">RANK(DI4,$DI$4:$DI$23,0)</f>
        <v>2</v>
      </c>
      <c r="DK4" s="80">
        <f aca="true" t="shared" si="18" ref="DK4:DK23">P4</f>
        <v>18.5</v>
      </c>
      <c r="DL4" s="32">
        <f aca="true" t="shared" si="19" ref="DL4:DL23">DI4*10^3+DK4</f>
        <v>138518.5</v>
      </c>
      <c r="DM4" s="33">
        <f aca="true" t="shared" si="20" ref="DM4:DM23">RANK(DL4,$DL$4:$DL$23,0)</f>
        <v>2</v>
      </c>
      <c r="DN4" s="32">
        <f aca="true" t="shared" si="21" ref="DN4:DN23">AJ4</f>
        <v>17.5</v>
      </c>
      <c r="DO4" s="32">
        <f aca="true" t="shared" si="22" ref="DO4:DO23">(DI4*10^3+DK4)*10^3+DN4</f>
        <v>138518517.5</v>
      </c>
      <c r="DP4" s="33">
        <f aca="true" t="shared" si="23" ref="DP4:DP23">RANK(DO4,$DO$4:$DO$23,0)</f>
        <v>2</v>
      </c>
      <c r="DQ4" s="34">
        <f aca="true" t="shared" si="24" ref="DQ4:DQ23">U4</f>
        <v>17.5</v>
      </c>
      <c r="DR4" s="34">
        <f aca="true" t="shared" si="25" ref="DR4:DR24">((DI4*10^3+DK4)*10^3+DN4)*10^3+DQ4</f>
        <v>138518517517.5</v>
      </c>
      <c r="DS4" s="33">
        <f aca="true" t="shared" si="26" ref="DS4:DS23">RANK(DR4,$DR$4:$DR$23,0)</f>
        <v>2</v>
      </c>
      <c r="DT4" s="34">
        <f aca="true" t="shared" si="27" ref="DT4:DT23">AO4</f>
        <v>16.5</v>
      </c>
      <c r="DU4" s="34">
        <f aca="true" t="shared" si="28" ref="DU4:DU23">(((DI4*10^3+DK4)*10^3+DN4)*10^3+DQ4)*10^3+DT4</f>
        <v>138518517517516.5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0.8343373493975904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classi!B13</f>
        <v>102</v>
      </c>
      <c r="E5" s="36"/>
      <c r="F5" s="22" t="str">
        <f>classi!C13</f>
        <v>roberto</v>
      </c>
      <c r="G5" s="22" t="str">
        <f>classi!D13</f>
        <v>amerio</v>
      </c>
      <c r="H5" s="22" t="str">
        <f>classi!G13</f>
        <v>nano</v>
      </c>
      <c r="I5" s="36"/>
      <c r="J5" s="36"/>
      <c r="K5" s="36"/>
      <c r="L5" s="24">
        <v>21</v>
      </c>
      <c r="M5" s="24">
        <v>20</v>
      </c>
      <c r="N5" s="24"/>
      <c r="O5" s="129"/>
      <c r="P5" s="25">
        <f t="shared" si="0"/>
        <v>20.5</v>
      </c>
      <c r="Q5" s="24">
        <v>21</v>
      </c>
      <c r="R5" s="24">
        <v>21</v>
      </c>
      <c r="S5" s="24"/>
      <c r="T5" s="129"/>
      <c r="U5" s="25">
        <f t="shared" si="1"/>
        <v>21</v>
      </c>
      <c r="V5" s="24">
        <v>22</v>
      </c>
      <c r="W5" s="24">
        <v>20</v>
      </c>
      <c r="X5" s="24"/>
      <c r="Y5" s="129"/>
      <c r="Z5" s="25">
        <f t="shared" si="2"/>
        <v>21</v>
      </c>
      <c r="AA5" s="24">
        <v>21</v>
      </c>
      <c r="AB5" s="24">
        <v>21</v>
      </c>
      <c r="AC5" s="24"/>
      <c r="AD5" s="129"/>
      <c r="AE5" s="25">
        <f t="shared" si="3"/>
        <v>21</v>
      </c>
      <c r="AF5" s="24">
        <v>22</v>
      </c>
      <c r="AG5" s="24">
        <v>19</v>
      </c>
      <c r="AH5" s="24"/>
      <c r="AI5" s="129"/>
      <c r="AJ5" s="25">
        <f t="shared" si="4"/>
        <v>20.5</v>
      </c>
      <c r="AK5" s="24">
        <v>21</v>
      </c>
      <c r="AL5" s="24">
        <v>21</v>
      </c>
      <c r="AM5" s="24"/>
      <c r="AN5" s="129"/>
      <c r="AO5" s="25">
        <f t="shared" si="5"/>
        <v>21</v>
      </c>
      <c r="AP5" s="24">
        <v>21</v>
      </c>
      <c r="AQ5" s="24">
        <v>21</v>
      </c>
      <c r="AR5" s="24"/>
      <c r="AS5" s="129"/>
      <c r="AT5" s="25">
        <f t="shared" si="6"/>
        <v>21</v>
      </c>
      <c r="AU5" s="24">
        <v>21</v>
      </c>
      <c r="AV5" s="24">
        <v>20</v>
      </c>
      <c r="AW5" s="24"/>
      <c r="AX5" s="129"/>
      <c r="AY5" s="25">
        <f t="shared" si="7"/>
        <v>20.5</v>
      </c>
      <c r="AZ5" s="26">
        <f t="shared" si="8"/>
        <v>166.5</v>
      </c>
      <c r="BA5" s="27">
        <v>0.5</v>
      </c>
      <c r="BB5" s="27">
        <v>0.5</v>
      </c>
      <c r="BC5" s="27"/>
      <c r="BD5" s="133"/>
      <c r="BE5" s="25">
        <f t="shared" si="9"/>
        <v>0.5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0.5</v>
      </c>
      <c r="DI5" s="31">
        <f t="shared" si="16"/>
        <v>166</v>
      </c>
      <c r="DJ5" s="87">
        <f t="shared" si="17"/>
        <v>1</v>
      </c>
      <c r="DK5" s="80">
        <f t="shared" si="18"/>
        <v>20.5</v>
      </c>
      <c r="DL5" s="32">
        <f t="shared" si="19"/>
        <v>166020.5</v>
      </c>
      <c r="DM5" s="33">
        <f t="shared" si="20"/>
        <v>1</v>
      </c>
      <c r="DN5" s="32">
        <f t="shared" si="21"/>
        <v>20.5</v>
      </c>
      <c r="DO5" s="32">
        <f t="shared" si="22"/>
        <v>166020520.5</v>
      </c>
      <c r="DP5" s="33">
        <f t="shared" si="23"/>
        <v>1</v>
      </c>
      <c r="DQ5" s="34">
        <f t="shared" si="24"/>
        <v>21</v>
      </c>
      <c r="DR5" s="34">
        <f t="shared" si="25"/>
        <v>166020520521</v>
      </c>
      <c r="DS5" s="33">
        <f t="shared" si="26"/>
        <v>1</v>
      </c>
      <c r="DT5" s="34">
        <f t="shared" si="27"/>
        <v>21</v>
      </c>
      <c r="DU5" s="34">
        <f t="shared" si="28"/>
        <v>166020520521021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classi!B14</f>
        <v>0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classi!B15</f>
        <v>0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classi!B16</f>
        <v>0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>
        <f>classi!B17</f>
        <v>0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classi!B18</f>
        <v>0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classi!B19</f>
        <v>0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classi!B20</f>
        <v>0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classi!B21</f>
        <v>0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</f>
        <v>0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roberto</v>
      </c>
      <c r="G29" s="101" t="str">
        <f>INDEX(G$1:G$23,MATCH(C29,$DW$1:$DW$23,0))</f>
        <v>amerio</v>
      </c>
      <c r="H29" s="101" t="str">
        <f>INDEX(H$1:H$23,MATCH(C29,$DW$1:$DW$23,0))</f>
        <v>nano</v>
      </c>
      <c r="I29" s="100"/>
      <c r="J29" s="100"/>
      <c r="K29" s="113"/>
      <c r="L29" s="115">
        <f>INDEX(P$1:P$23,MATCH(C29,$DW$1:$DW$23,0))</f>
        <v>20.5</v>
      </c>
      <c r="M29" s="102">
        <f>INDEX(U$1:U$23,MATCH(C29,$DW$1:$DW$23,0))</f>
        <v>21</v>
      </c>
      <c r="N29" s="102">
        <f>INDEX(Z$1:Z$23,MATCH(C29,$DW$1:$DW$23,0))</f>
        <v>21</v>
      </c>
      <c r="O29" s="119">
        <f>INDEX(AE$1:AE$23,MATCH(C29,$DW$1:$DW$23,0))</f>
        <v>21</v>
      </c>
      <c r="P29" s="115">
        <f>INDEX(AJ$1:AJ$23,MATCH(C29,$DW$1:$DW$23,0))</f>
        <v>20.5</v>
      </c>
      <c r="Q29" s="102">
        <f>INDEX(AO$1:AO$23,MATCH(C29,$DW$1:$DW$23,0))</f>
        <v>21</v>
      </c>
      <c r="R29" s="102">
        <f>INDEX(AT$1:AT$23,MATCH(C29,$DW$1:$DW$23,0))</f>
        <v>21</v>
      </c>
      <c r="S29" s="119">
        <f>INDEX(AY$1:AY$23,MATCH(C29,$DW$1:$DW$23,0))</f>
        <v>20.5</v>
      </c>
      <c r="T29" s="131">
        <f>INDEX(AZ$1:AZ$23,MATCH(C29,$DW$1:$DW$23,0))</f>
        <v>166.5</v>
      </c>
      <c r="U29" s="115">
        <f>INDEX(BE$1:BE$23,MATCH(C29,$DW$1:$DW$23,0))</f>
        <v>0.5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0.5</v>
      </c>
      <c r="AC29" s="103">
        <f>INDEX(DI$1:DI$23,MATCH(C29,$DW$1:$DW$23,0))</f>
        <v>166</v>
      </c>
      <c r="AD29" s="104">
        <f>INDEX(D$1:D$23,MATCH(C29,$DW$1:$DW$23,0))</f>
        <v>102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stefano</v>
      </c>
      <c r="G30" s="62" t="str">
        <f>INDEX(G$1:G$23,MATCH(C30,$DW$1:$DW$23,0))</f>
        <v>cominardi</v>
      </c>
      <c r="H30" s="62" t="str">
        <f>INDEX(H$1:H$23,MATCH(C30,$DW$1:$DW$23,0))</f>
        <v>riva</v>
      </c>
      <c r="I30" s="36"/>
      <c r="J30" s="36"/>
      <c r="K30" s="114"/>
      <c r="L30" s="116">
        <f>INDEX(P$1:P$23,MATCH(C30,$DW$1:$DW$23,0))</f>
        <v>18.5</v>
      </c>
      <c r="M30" s="31">
        <f>INDEX(U$1:U$23,MATCH(C30,$DW$1:$DW$23,0))</f>
        <v>17.5</v>
      </c>
      <c r="N30" s="31">
        <f>INDEX(Z$1:Z$23,MATCH(C30,$DW$1:$DW$23,0))</f>
        <v>19</v>
      </c>
      <c r="O30" s="120">
        <f>INDEX(AE$1:AE$23,MATCH(C30,$DW$1:$DW$23,0))</f>
        <v>17</v>
      </c>
      <c r="P30" s="116">
        <f>INDEX(AJ$1:AJ$23,MATCH(C30,$DW$1:$DW$23,0))</f>
        <v>17.5</v>
      </c>
      <c r="Q30" s="31">
        <f>INDEX(AO$1:AO$23,MATCH(C30,$DW$1:$DW$23,0))</f>
        <v>16.5</v>
      </c>
      <c r="R30" s="31">
        <f>INDEX(AT$1:AT$23,MATCH(C30,$DW$1:$DW$23,0))</f>
        <v>17</v>
      </c>
      <c r="S30" s="120">
        <f>INDEX(AY$1:AY$23,MATCH(C30,$DW$1:$DW$23,0))</f>
        <v>15.5</v>
      </c>
      <c r="T30" s="132">
        <f>INDEX(AZ$1:AZ$23,MATCH(C30,$DW$1:$DW$23,0))</f>
        <v>138.5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138.5</v>
      </c>
      <c r="AD30" s="59">
        <f>INDEX(D$1:D$23,MATCH(C30,$DW$1:$DW$23,0))</f>
        <v>101</v>
      </c>
      <c r="AE30" s="60">
        <f>INDEX(DX$1:DX$23,MATCH(C30,$DW$1:$DW$23,0))</f>
        <v>0.8343373493975904</v>
      </c>
      <c r="AF30" s="117" t="str">
        <f>IF(AE30&gt;=0.85,"Point","-")</f>
        <v>-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ED17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22">
      <selection activeCell="L35" sqref="L35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3" width="6.00390625" style="0" bestFit="1" customWidth="1"/>
    <col min="14" max="16" width="4.8515625" style="0" bestFit="1" customWidth="1"/>
    <col min="17" max="18" width="6.00390625" style="0" bestFit="1" customWidth="1"/>
    <col min="19" max="21" width="4.8515625" style="0" bestFit="1" customWidth="1"/>
    <col min="22" max="23" width="6.00390625" style="0" bestFit="1" customWidth="1"/>
    <col min="24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bestFit="1" customWidth="1"/>
    <col min="34" max="34" width="4.8515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7.0039062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8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90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137</v>
      </c>
      <c r="DY3" s="92" t="s">
        <v>42</v>
      </c>
      <c r="DZ3" s="13"/>
    </row>
    <row r="4" spans="3:130" ht="12.75">
      <c r="C4" s="13"/>
      <c r="D4" s="235">
        <f>classi!B35</f>
        <v>107</v>
      </c>
      <c r="E4" s="236"/>
      <c r="F4" s="101" t="str">
        <f>classi!C35</f>
        <v>stefano</v>
      </c>
      <c r="G4" s="101" t="str">
        <f>classi!D35</f>
        <v>cominardi</v>
      </c>
      <c r="H4" s="237" t="str">
        <f>classi!G35</f>
        <v>tazio</v>
      </c>
      <c r="I4" s="228"/>
      <c r="J4" s="23"/>
      <c r="K4" s="22"/>
      <c r="L4" s="24">
        <v>22</v>
      </c>
      <c r="M4" s="24">
        <v>20</v>
      </c>
      <c r="N4" s="24"/>
      <c r="O4" s="129"/>
      <c r="P4" s="25">
        <f aca="true" t="shared" si="0" ref="P4:P23">AVERAGE(L4:O4)</f>
        <v>21</v>
      </c>
      <c r="Q4" s="24">
        <v>20</v>
      </c>
      <c r="R4" s="24">
        <v>17</v>
      </c>
      <c r="S4" s="24"/>
      <c r="T4" s="129"/>
      <c r="U4" s="25">
        <f aca="true" t="shared" si="1" ref="U4:U23">AVERAGE(Q4:T4)</f>
        <v>18.5</v>
      </c>
      <c r="V4" s="24">
        <v>20</v>
      </c>
      <c r="W4" s="24">
        <v>15</v>
      </c>
      <c r="X4" s="24"/>
      <c r="Y4" s="129"/>
      <c r="Z4" s="25">
        <f aca="true" t="shared" si="2" ref="Z4:Z23">AVERAGE(V4:Y4)</f>
        <v>17.5</v>
      </c>
      <c r="AA4" s="24">
        <v>16</v>
      </c>
      <c r="AB4" s="24">
        <v>15</v>
      </c>
      <c r="AC4" s="24"/>
      <c r="AD4" s="129"/>
      <c r="AE4" s="25">
        <f aca="true" t="shared" si="3" ref="AE4:AE23">AVERAGE(AA4:AD4)</f>
        <v>15.5</v>
      </c>
      <c r="AF4" s="24">
        <v>16</v>
      </c>
      <c r="AG4" s="24">
        <v>17</v>
      </c>
      <c r="AH4" s="24"/>
      <c r="AI4" s="129"/>
      <c r="AJ4" s="25">
        <f aca="true" t="shared" si="4" ref="AJ4:AJ23">AVERAGE(AF4:AI4)</f>
        <v>16.5</v>
      </c>
      <c r="AK4" s="24">
        <v>15</v>
      </c>
      <c r="AL4" s="24">
        <v>15</v>
      </c>
      <c r="AM4" s="24"/>
      <c r="AN4" s="129"/>
      <c r="AO4" s="25">
        <f aca="true" t="shared" si="5" ref="AO4:AO23">AVERAGE(AK4:AN4)</f>
        <v>15</v>
      </c>
      <c r="AP4" s="24">
        <v>16</v>
      </c>
      <c r="AQ4" s="24">
        <v>17</v>
      </c>
      <c r="AR4" s="24"/>
      <c r="AS4" s="129"/>
      <c r="AT4" s="25">
        <f aca="true" t="shared" si="6" ref="AT4:AT23">AVERAGE(AP4:AS4)</f>
        <v>16.5</v>
      </c>
      <c r="AU4" s="24">
        <v>17</v>
      </c>
      <c r="AV4" s="24">
        <v>16</v>
      </c>
      <c r="AW4" s="24"/>
      <c r="AX4" s="129"/>
      <c r="AY4" s="25">
        <f aca="true" t="shared" si="7" ref="AY4:AY23">AVERAGE(AU4:AX4)</f>
        <v>16.5</v>
      </c>
      <c r="AZ4" s="26">
        <f aca="true" t="shared" si="8" ref="AZ4:AZ23">P4+U4+Z4+AE4+AJ4+AO4+AT4+AY4</f>
        <v>137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137</v>
      </c>
      <c r="DJ4" s="87">
        <f aca="true" t="shared" si="17" ref="DJ4:DJ23">RANK(DI4,$DI$4:$DI$23,0)</f>
        <v>1</v>
      </c>
      <c r="DK4" s="80">
        <f aca="true" t="shared" si="18" ref="DK4:DK23">P4</f>
        <v>21</v>
      </c>
      <c r="DL4" s="32">
        <f aca="true" t="shared" si="19" ref="DL4:DL23">DI4*10^3+DK4</f>
        <v>137021</v>
      </c>
      <c r="DM4" s="33">
        <f aca="true" t="shared" si="20" ref="DM4:DM23">RANK(DL4,$DL$4:$DL$23,0)</f>
        <v>1</v>
      </c>
      <c r="DN4" s="32">
        <f aca="true" t="shared" si="21" ref="DN4:DN23">AJ4</f>
        <v>16.5</v>
      </c>
      <c r="DO4" s="32">
        <f aca="true" t="shared" si="22" ref="DO4:DO23">(DI4*10^3+DK4)*10^3+DN4</f>
        <v>137021016.5</v>
      </c>
      <c r="DP4" s="33">
        <f aca="true" t="shared" si="23" ref="DP4:DP23">RANK(DO4,$DO$4:$DO$23,0)</f>
        <v>1</v>
      </c>
      <c r="DQ4" s="34">
        <f aca="true" t="shared" si="24" ref="DQ4:DQ23">U4</f>
        <v>18.5</v>
      </c>
      <c r="DR4" s="34">
        <f aca="true" t="shared" si="25" ref="DR4:DR24">((DI4*10^3+DK4)*10^3+DN4)*10^3+DQ4</f>
        <v>137021016518.5</v>
      </c>
      <c r="DS4" s="33">
        <f aca="true" t="shared" si="26" ref="DS4:DS23">RANK(DR4,$DR$4:$DR$23,0)</f>
        <v>1</v>
      </c>
      <c r="DT4" s="34">
        <f aca="true" t="shared" si="27" ref="DT4:DT23">AO4</f>
        <v>15</v>
      </c>
      <c r="DU4" s="34">
        <f aca="true" t="shared" si="28" ref="DU4:DU23">(((DI4*10^3+DK4)*10^3+DN4)*10^3+DQ4)*10^3+DT4</f>
        <v>137021016518515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classi!B36</f>
        <v>0</v>
      </c>
      <c r="E5" s="36"/>
      <c r="F5" s="22">
        <f>classi!C36</f>
        <v>0</v>
      </c>
      <c r="G5" s="22">
        <f>classi!D36</f>
        <v>0</v>
      </c>
      <c r="H5" s="238">
        <f>classi!G36</f>
        <v>0</v>
      </c>
      <c r="I5" s="229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classi!B37</f>
        <v>0</v>
      </c>
      <c r="E6" s="36"/>
      <c r="F6" s="22">
        <f>classi!C37</f>
        <v>0</v>
      </c>
      <c r="G6" s="22">
        <f>classi!D37</f>
        <v>0</v>
      </c>
      <c r="H6" s="238">
        <f>classi!G37</f>
        <v>0</v>
      </c>
      <c r="I6" s="229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classi!B38</f>
        <v>0</v>
      </c>
      <c r="E7" s="36"/>
      <c r="F7" s="22">
        <f>classi!C38</f>
        <v>0</v>
      </c>
      <c r="G7" s="22">
        <f>classi!D38</f>
        <v>0</v>
      </c>
      <c r="H7" s="238">
        <f>classi!G38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36"/>
      <c r="F8" s="22">
        <f>classi!C39</f>
        <v>0</v>
      </c>
      <c r="G8" s="22">
        <f>classi!D39</f>
        <v>0</v>
      </c>
      <c r="H8" s="238">
        <f>classi!G39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36"/>
      <c r="F9" s="22">
        <f>classi!C40</f>
        <v>0</v>
      </c>
      <c r="G9" s="22">
        <f>classi!D40</f>
        <v>0</v>
      </c>
      <c r="H9" s="238">
        <f>classi!G40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36"/>
      <c r="F10" s="22">
        <f>classi!C41</f>
        <v>0</v>
      </c>
      <c r="G10" s="22">
        <f>classi!D41</f>
        <v>0</v>
      </c>
      <c r="H10" s="238">
        <f>classi!G41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36"/>
      <c r="F11" s="22">
        <f>classi!C42</f>
        <v>0</v>
      </c>
      <c r="G11" s="22">
        <f>classi!D42</f>
        <v>0</v>
      </c>
      <c r="H11" s="238">
        <f>classi!G42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36"/>
      <c r="F12" s="22">
        <f>classi!C43</f>
        <v>0</v>
      </c>
      <c r="G12" s="22">
        <f>classi!D43</f>
        <v>0</v>
      </c>
      <c r="H12" s="238">
        <f>classi!G43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36"/>
      <c r="F13" s="22">
        <f>classi!C44</f>
        <v>0</v>
      </c>
      <c r="G13" s="22">
        <f>classi!D44</f>
        <v>0</v>
      </c>
      <c r="H13" s="238">
        <f>classi!G44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36"/>
      <c r="F14" s="22">
        <f>classi!C45</f>
        <v>0</v>
      </c>
      <c r="G14" s="22">
        <f>classi!D45</f>
        <v>0</v>
      </c>
      <c r="H14" s="238">
        <f>classi!G45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36"/>
      <c r="F15" s="22">
        <f>classi!C46</f>
        <v>0</v>
      </c>
      <c r="G15" s="22">
        <f>classi!D46</f>
        <v>0</v>
      </c>
      <c r="H15" s="238">
        <f>classi!G46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36"/>
      <c r="F16" s="22">
        <f>classi!C47</f>
        <v>0</v>
      </c>
      <c r="G16" s="22">
        <f>classi!D47</f>
        <v>0</v>
      </c>
      <c r="H16" s="238">
        <f>classi!G47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36"/>
      <c r="F17" s="22">
        <f>classi!C48</f>
        <v>0</v>
      </c>
      <c r="G17" s="22">
        <f>classi!D48</f>
        <v>0</v>
      </c>
      <c r="H17" s="238">
        <f>classi!G48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36"/>
      <c r="F18" s="22">
        <f>classi!C49</f>
        <v>0</v>
      </c>
      <c r="G18" s="22">
        <f>classi!D49</f>
        <v>0</v>
      </c>
      <c r="H18" s="238">
        <f>classi!G49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36"/>
      <c r="F19" s="22">
        <f>classi!C50</f>
        <v>0</v>
      </c>
      <c r="G19" s="22">
        <f>classi!D50</f>
        <v>0</v>
      </c>
      <c r="H19" s="238">
        <f>classi!G50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36"/>
      <c r="F20" s="22">
        <f>classi!C51</f>
        <v>0</v>
      </c>
      <c r="G20" s="22">
        <f>classi!D51</f>
        <v>0</v>
      </c>
      <c r="H20" s="238">
        <f>classi!G51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36"/>
      <c r="F21" s="22">
        <f>classi!C52</f>
        <v>0</v>
      </c>
      <c r="G21" s="22">
        <f>classi!D52</f>
        <v>0</v>
      </c>
      <c r="H21" s="238">
        <f>classi!G52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36"/>
      <c r="F22" s="22">
        <f>classi!C53</f>
        <v>0</v>
      </c>
      <c r="G22" s="22">
        <f>classi!D53</f>
        <v>0</v>
      </c>
      <c r="H22" s="238">
        <f>classi!G53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classi!B54</f>
        <v>-</v>
      </c>
      <c r="E23" s="38"/>
      <c r="F23" s="39">
        <f>classi!C54</f>
        <v>0</v>
      </c>
      <c r="G23" s="39">
        <f>classi!D54</f>
        <v>0</v>
      </c>
      <c r="H23" s="239">
        <f>classi!G54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2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stefano</v>
      </c>
      <c r="G29" s="101" t="str">
        <f>INDEX(G$1:G$23,MATCH(C29,$DW$1:$DW$23,0))</f>
        <v>cominardi</v>
      </c>
      <c r="H29" s="101" t="str">
        <f>INDEX(H$1:H$23,MATCH(C29,$DW$1:$DW$23,0))</f>
        <v>tazio</v>
      </c>
      <c r="I29" s="100"/>
      <c r="J29" s="100"/>
      <c r="K29" s="113"/>
      <c r="L29" s="115">
        <f>INDEX(P$1:P$23,MATCH(C29,$DW$1:$DW$23,0))</f>
        <v>21</v>
      </c>
      <c r="M29" s="102">
        <f>INDEX(U$1:U$23,MATCH(C29,$DW$1:$DW$23,0))</f>
        <v>18.5</v>
      </c>
      <c r="N29" s="102">
        <f>INDEX(Z$1:Z$23,MATCH(C29,$DW$1:$DW$23,0))</f>
        <v>17.5</v>
      </c>
      <c r="O29" s="119">
        <f>INDEX(AE$1:AE$23,MATCH(C29,$DW$1:$DW$23,0))</f>
        <v>15.5</v>
      </c>
      <c r="P29" s="115">
        <f>INDEX(AJ$1:AJ$23,MATCH(C29,$DW$1:$DW$23,0))</f>
        <v>16.5</v>
      </c>
      <c r="Q29" s="102">
        <f>INDEX(AO$1:AO$23,MATCH(C29,$DW$1:$DW$23,0))</f>
        <v>15</v>
      </c>
      <c r="R29" s="102">
        <f>INDEX(AT$1:AT$23,MATCH(C29,$DW$1:$DW$23,0))</f>
        <v>16.5</v>
      </c>
      <c r="S29" s="119">
        <f>INDEX(AY$1:AY$23,MATCH(C29,$DW$1:$DW$23,0))</f>
        <v>16.5</v>
      </c>
      <c r="T29" s="131">
        <f>INDEX(AZ$1:AZ$23,MATCH(C29,$DW$1:$DW$23,0))</f>
        <v>137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137</v>
      </c>
      <c r="AD29" s="104">
        <f>INDEX(D$1:D$23,MATCH(C29,$DW$1:$DW$23,0))</f>
        <v>107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ED17" sheet="1" selectLockedCells="1" selectUnlockedCells="1"/>
  <mergeCells count="29"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D16">
      <selection activeCell="H33" sqref="H33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3" width="6.00390625" style="0" bestFit="1" customWidth="1"/>
    <col min="14" max="16" width="5.7109375" style="0" bestFit="1" customWidth="1"/>
    <col min="17" max="18" width="6.00390625" style="0" bestFit="1" customWidth="1"/>
    <col min="19" max="21" width="5.7109375" style="0" bestFit="1" customWidth="1"/>
    <col min="22" max="23" width="6.00390625" style="0" bestFit="1" customWidth="1"/>
    <col min="24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8.421875" style="0" bestFit="1" customWidth="1"/>
    <col min="31" max="32" width="8.00390625" style="0" bestFit="1" customWidth="1"/>
    <col min="33" max="33" width="6.00390625" style="0" bestFit="1" customWidth="1"/>
    <col min="34" max="34" width="4.8515625" style="0" bestFit="1" customWidth="1"/>
    <col min="35" max="35" width="6.421875" style="0" customWidth="1"/>
    <col min="36" max="36" width="4.8515625" style="0" bestFit="1" customWidth="1"/>
    <col min="37" max="51" width="7.7109375" style="0" customWidth="1"/>
    <col min="52" max="52" width="5.710937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4" t="str">
        <f>classi!B2</f>
        <v>charlie dog 5.9.21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12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181.5</v>
      </c>
      <c r="DY3" s="92" t="s">
        <v>42</v>
      </c>
      <c r="DZ3" s="13"/>
    </row>
    <row r="4" spans="3:130" ht="12.75">
      <c r="C4" s="13"/>
      <c r="D4" s="20">
        <f>classi!B58</f>
        <v>103</v>
      </c>
      <c r="E4" s="21"/>
      <c r="F4" s="22" t="str">
        <f>classi!C58</f>
        <v>lusy</v>
      </c>
      <c r="G4" s="22" t="str">
        <f>classi!D58</f>
        <v>imbergerova</v>
      </c>
      <c r="H4" s="22" t="str">
        <f>classi!G58</f>
        <v>rysa</v>
      </c>
      <c r="I4" s="22"/>
      <c r="J4" s="23"/>
      <c r="K4" s="22"/>
      <c r="L4" s="24">
        <v>24</v>
      </c>
      <c r="M4" s="24">
        <v>21</v>
      </c>
      <c r="N4" s="24"/>
      <c r="O4" s="24"/>
      <c r="P4" s="25">
        <f aca="true" t="shared" si="0" ref="P4:P23">AVERAGE(L4:O4)</f>
        <v>22.5</v>
      </c>
      <c r="Q4" s="24">
        <v>24</v>
      </c>
      <c r="R4" s="24">
        <v>23</v>
      </c>
      <c r="S4" s="24"/>
      <c r="T4" s="24"/>
      <c r="U4" s="25">
        <f aca="true" t="shared" si="1" ref="U4:U23">AVERAGE(Q4:T4)</f>
        <v>23.5</v>
      </c>
      <c r="V4" s="24">
        <v>23</v>
      </c>
      <c r="W4" s="24">
        <v>22</v>
      </c>
      <c r="X4" s="24"/>
      <c r="Y4" s="24"/>
      <c r="Z4" s="25">
        <f aca="true" t="shared" si="2" ref="Z4:Z23">AVERAGE(V4:Y4)</f>
        <v>22.5</v>
      </c>
      <c r="AA4" s="24">
        <v>24</v>
      </c>
      <c r="AB4" s="24">
        <v>23</v>
      </c>
      <c r="AC4" s="24"/>
      <c r="AD4" s="24"/>
      <c r="AE4" s="25">
        <f aca="true" t="shared" si="3" ref="AE4:AE23">AVERAGE(AA4:AD4)</f>
        <v>23.5</v>
      </c>
      <c r="AF4" s="24">
        <v>22</v>
      </c>
      <c r="AG4" s="24">
        <v>21</v>
      </c>
      <c r="AH4" s="24"/>
      <c r="AI4" s="24"/>
      <c r="AJ4" s="25">
        <f aca="true" t="shared" si="4" ref="AJ4:AJ23">AVERAGE(AF4:AI4)</f>
        <v>21.5</v>
      </c>
      <c r="AK4" s="24">
        <v>21</v>
      </c>
      <c r="AL4" s="24">
        <v>21</v>
      </c>
      <c r="AM4" s="24"/>
      <c r="AN4" s="24"/>
      <c r="AO4" s="25">
        <f aca="true" t="shared" si="5" ref="AO4:AO23">AVERAGE(AK4:AN4)</f>
        <v>21</v>
      </c>
      <c r="AP4" s="24">
        <v>23</v>
      </c>
      <c r="AQ4" s="24">
        <v>23</v>
      </c>
      <c r="AR4" s="24"/>
      <c r="AS4" s="24"/>
      <c r="AT4" s="25">
        <f aca="true" t="shared" si="6" ref="AT4:AT23">AVERAGE(AP4:AS4)</f>
        <v>23</v>
      </c>
      <c r="AU4" s="24">
        <v>24</v>
      </c>
      <c r="AV4" s="24">
        <v>24</v>
      </c>
      <c r="AW4" s="24"/>
      <c r="AX4" s="24"/>
      <c r="AY4" s="25">
        <f aca="true" t="shared" si="7" ref="AY4:AY23">AVERAGE(AU4:AX4)</f>
        <v>24</v>
      </c>
      <c r="AZ4" s="26">
        <f aca="true" t="shared" si="8" ref="AZ4:AZ23">P4+U4+Z4+AE4+AJ4+AO4+AT4+AY4</f>
        <v>181.5</v>
      </c>
      <c r="BA4" s="27">
        <v>0</v>
      </c>
      <c r="BB4" s="27">
        <v>0</v>
      </c>
      <c r="BC4" s="27"/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181.5</v>
      </c>
      <c r="DJ4" s="87">
        <f aca="true" t="shared" si="17" ref="DJ4:DJ23">RANK(DI4,$DI$4:$DI$23,0)</f>
        <v>1</v>
      </c>
      <c r="DK4" s="80">
        <f aca="true" t="shared" si="18" ref="DK4:DK23">P4</f>
        <v>22.5</v>
      </c>
      <c r="DL4" s="32">
        <f aca="true" t="shared" si="19" ref="DL4:DL23">DI4*10^3+DK4</f>
        <v>181522.5</v>
      </c>
      <c r="DM4" s="33">
        <f aca="true" t="shared" si="20" ref="DM4:DM23">RANK(DL4,$DL$4:$DL$23,0)</f>
        <v>1</v>
      </c>
      <c r="DN4" s="32">
        <f aca="true" t="shared" si="21" ref="DN4:DN23">AJ4</f>
        <v>21.5</v>
      </c>
      <c r="DO4" s="32">
        <f aca="true" t="shared" si="22" ref="DO4:DO23">(DI4*10^3+DK4)*10^3+DN4</f>
        <v>181522521.5</v>
      </c>
      <c r="DP4" s="33">
        <f aca="true" t="shared" si="23" ref="DP4:DP23">RANK(DO4,$DO$4:$DO$23,0)</f>
        <v>1</v>
      </c>
      <c r="DQ4" s="34">
        <f aca="true" t="shared" si="24" ref="DQ4:DQ23">U4</f>
        <v>23.5</v>
      </c>
      <c r="DR4" s="34">
        <f aca="true" t="shared" si="25" ref="DR4:DR24">((DI4*10^3+DK4)*10^3+DN4)*10^3+DQ4</f>
        <v>181522521523.5</v>
      </c>
      <c r="DS4" s="33">
        <f aca="true" t="shared" si="26" ref="DS4:DS23">RANK(DR4,$DR$4:$DR$23,0)</f>
        <v>1</v>
      </c>
      <c r="DT4" s="34">
        <f aca="true" t="shared" si="27" ref="DT4:DT23">AO4</f>
        <v>21</v>
      </c>
      <c r="DU4" s="34">
        <f aca="true" t="shared" si="28" ref="DU4:DU23">(((DI4*10^3+DK4)*10^3+DN4)*10^3+DQ4)*10^3+DT4</f>
        <v>181522521523521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classi!B59</f>
        <v>104</v>
      </c>
      <c r="E5" s="36"/>
      <c r="F5" s="22" t="str">
        <f>classi!C59</f>
        <v>barbara</v>
      </c>
      <c r="G5" s="22" t="str">
        <f>classi!D59</f>
        <v>castelli</v>
      </c>
      <c r="H5" s="22" t="str">
        <f>classi!G59</f>
        <v>grace</v>
      </c>
      <c r="I5" s="36"/>
      <c r="J5" s="36"/>
      <c r="K5" s="36"/>
      <c r="L5" s="24">
        <v>21</v>
      </c>
      <c r="M5" s="24">
        <v>20</v>
      </c>
      <c r="N5" s="24"/>
      <c r="O5" s="24"/>
      <c r="P5" s="25">
        <f t="shared" si="0"/>
        <v>20.5</v>
      </c>
      <c r="Q5" s="24">
        <v>20</v>
      </c>
      <c r="R5" s="24">
        <v>21</v>
      </c>
      <c r="S5" s="24"/>
      <c r="T5" s="24"/>
      <c r="U5" s="25">
        <f t="shared" si="1"/>
        <v>20.5</v>
      </c>
      <c r="V5" s="24">
        <v>23</v>
      </c>
      <c r="W5" s="24">
        <v>23</v>
      </c>
      <c r="X5" s="24"/>
      <c r="Y5" s="24"/>
      <c r="Z5" s="25">
        <f t="shared" si="2"/>
        <v>23</v>
      </c>
      <c r="AA5" s="24">
        <v>22</v>
      </c>
      <c r="AB5" s="24">
        <v>20</v>
      </c>
      <c r="AC5" s="24"/>
      <c r="AD5" s="24"/>
      <c r="AE5" s="25">
        <f t="shared" si="3"/>
        <v>21</v>
      </c>
      <c r="AF5" s="24">
        <v>17</v>
      </c>
      <c r="AG5" s="24">
        <v>17</v>
      </c>
      <c r="AH5" s="24"/>
      <c r="AI5" s="24"/>
      <c r="AJ5" s="25">
        <f t="shared" si="4"/>
        <v>17</v>
      </c>
      <c r="AK5" s="24">
        <v>16</v>
      </c>
      <c r="AL5" s="24">
        <v>16</v>
      </c>
      <c r="AM5" s="24"/>
      <c r="AN5" s="24"/>
      <c r="AO5" s="25">
        <f t="shared" si="5"/>
        <v>16</v>
      </c>
      <c r="AP5" s="24">
        <v>17</v>
      </c>
      <c r="AQ5" s="24">
        <v>18</v>
      </c>
      <c r="AR5" s="24"/>
      <c r="AS5" s="24"/>
      <c r="AT5" s="25">
        <f t="shared" si="6"/>
        <v>17.5</v>
      </c>
      <c r="AU5" s="24">
        <v>15</v>
      </c>
      <c r="AV5" s="24">
        <v>18</v>
      </c>
      <c r="AW5" s="24"/>
      <c r="AX5" s="24"/>
      <c r="AY5" s="25">
        <f t="shared" si="7"/>
        <v>16.5</v>
      </c>
      <c r="AZ5" s="26">
        <f t="shared" si="8"/>
        <v>152</v>
      </c>
      <c r="BA5" s="27">
        <v>0</v>
      </c>
      <c r="BB5" s="27">
        <v>0</v>
      </c>
      <c r="BC5" s="27"/>
      <c r="BD5" s="27"/>
      <c r="BE5" s="25">
        <f t="shared" si="9"/>
        <v>0</v>
      </c>
      <c r="BF5" s="28">
        <v>0</v>
      </c>
      <c r="BG5" s="28">
        <v>0</v>
      </c>
      <c r="BH5" s="28"/>
      <c r="BI5" s="28"/>
      <c r="BJ5" s="25">
        <f t="shared" si="10"/>
        <v>0</v>
      </c>
      <c r="BK5" s="28">
        <v>0</v>
      </c>
      <c r="BL5" s="28">
        <v>0</v>
      </c>
      <c r="BM5" s="28"/>
      <c r="BN5" s="28"/>
      <c r="BO5" s="25">
        <f t="shared" si="11"/>
        <v>0</v>
      </c>
      <c r="BP5" s="28">
        <v>0</v>
      </c>
      <c r="BQ5" s="28">
        <v>0</v>
      </c>
      <c r="BR5" s="28"/>
      <c r="BS5" s="28"/>
      <c r="BT5" s="25">
        <f t="shared" si="12"/>
        <v>0</v>
      </c>
      <c r="BU5" s="29">
        <v>0</v>
      </c>
      <c r="BV5" s="29">
        <v>0</v>
      </c>
      <c r="BW5" s="29"/>
      <c r="BX5" s="29"/>
      <c r="BY5" s="25">
        <f t="shared" si="13"/>
        <v>0</v>
      </c>
      <c r="BZ5" s="29">
        <v>0</v>
      </c>
      <c r="CA5" s="29">
        <v>0</v>
      </c>
      <c r="CB5" s="29"/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152</v>
      </c>
      <c r="DJ5" s="87">
        <f t="shared" si="17"/>
        <v>2</v>
      </c>
      <c r="DK5" s="80">
        <f t="shared" si="18"/>
        <v>20.5</v>
      </c>
      <c r="DL5" s="32">
        <f t="shared" si="19"/>
        <v>152020.5</v>
      </c>
      <c r="DM5" s="33">
        <f t="shared" si="20"/>
        <v>2</v>
      </c>
      <c r="DN5" s="32">
        <f t="shared" si="21"/>
        <v>17</v>
      </c>
      <c r="DO5" s="32">
        <f t="shared" si="22"/>
        <v>152020517</v>
      </c>
      <c r="DP5" s="33">
        <f t="shared" si="23"/>
        <v>2</v>
      </c>
      <c r="DQ5" s="34">
        <f t="shared" si="24"/>
        <v>20.5</v>
      </c>
      <c r="DR5" s="34">
        <f t="shared" si="25"/>
        <v>152020517020.5</v>
      </c>
      <c r="DS5" s="33">
        <f t="shared" si="26"/>
        <v>2</v>
      </c>
      <c r="DT5" s="34">
        <f t="shared" si="27"/>
        <v>16</v>
      </c>
      <c r="DU5" s="34">
        <f t="shared" si="28"/>
        <v>152020517020516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0.837465564738292</v>
      </c>
      <c r="DY5" s="81" t="str">
        <f t="shared" si="31"/>
        <v>-</v>
      </c>
      <c r="DZ5" s="13"/>
    </row>
    <row r="6" spans="3:130" ht="12.75">
      <c r="C6" s="13"/>
      <c r="D6" s="20">
        <f>classi!B60</f>
        <v>0</v>
      </c>
      <c r="E6" s="36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classi!B61</f>
        <v>0</v>
      </c>
      <c r="E7" s="36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classi!B62</f>
        <v>0</v>
      </c>
      <c r="E8" s="36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classi!B63</f>
        <v>-</v>
      </c>
      <c r="E9" s="36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36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36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36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36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36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36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36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36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36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36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36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36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36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38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3</v>
      </c>
      <c r="E27" s="126"/>
      <c r="F27" s="126"/>
      <c r="G27" s="127"/>
      <c r="H27" s="128" t="str">
        <f>D1</f>
        <v>charlie dog 5.9.21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244" t="s">
        <v>35</v>
      </c>
      <c r="E28" s="232"/>
      <c r="F28" s="233" t="s">
        <v>2</v>
      </c>
      <c r="G28" s="233" t="s">
        <v>3</v>
      </c>
      <c r="H28" s="234" t="s">
        <v>20</v>
      </c>
      <c r="I28" s="245"/>
      <c r="J28" s="245"/>
      <c r="K28" s="246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3.5" thickBot="1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01"/>
      <c r="L29" s="102">
        <f>INDEX(P$1:P$23,MATCH(C29,$DW$1:$DW$23,0))</f>
        <v>22.5</v>
      </c>
      <c r="M29" s="102">
        <f>INDEX(U$1:U$23,MATCH(C29,$DW$1:$DW$23,0))</f>
        <v>23.5</v>
      </c>
      <c r="N29" s="102">
        <f>INDEX(Z$1:Z$23,MATCH(C29,$DW$1:$DW$23,0))</f>
        <v>22.5</v>
      </c>
      <c r="O29" s="102">
        <f>INDEX(AE$1:AE$23,MATCH(C29,$DW$1:$DW$23,0))</f>
        <v>23.5</v>
      </c>
      <c r="P29" s="102">
        <f>INDEX(AJ$1:AJ$23,MATCH(C29,$DW$1:$DW$23,0))</f>
        <v>21.5</v>
      </c>
      <c r="Q29" s="102">
        <f>INDEX(AO$1:AO$23,MATCH(C29,$DW$1:$DW$23,0))</f>
        <v>21</v>
      </c>
      <c r="R29" s="102">
        <f>INDEX(AT$1:AT$23,MATCH(C29,$DW$1:$DW$23,0))</f>
        <v>23</v>
      </c>
      <c r="S29" s="102">
        <f>INDEX(AY$1:AY$23,MATCH(C29,$DW$1:$DW$23,0))</f>
        <v>24</v>
      </c>
      <c r="T29" s="250">
        <f>INDEX(AZ$1:AZ$23,MATCH(C29,$DW$1:$DW$23,0))</f>
        <v>181.5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51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181.5</v>
      </c>
      <c r="AD29" s="104">
        <f>INDEX(D$1:D$23,MATCH(C29,$DW$1:$DW$23,0))</f>
        <v>103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252">
        <f>IF(AA30="-",INDEX(DV$1:DV$23,MATCH(C30,$DW$1:$DW$23,0)),AA30)</f>
        <v>2</v>
      </c>
      <c r="E30" s="247"/>
      <c r="F30" s="22" t="str">
        <f>INDEX(F$1:F$23,MATCH(C30,$DW$1:$DW$23,0))</f>
        <v>barbara</v>
      </c>
      <c r="G30" s="22" t="str">
        <f>INDEX(G$1:G$23,MATCH(C30,$DW$1:$DW$23,0))</f>
        <v>castelli</v>
      </c>
      <c r="H30" s="22" t="str">
        <f>INDEX(H$1:H$23,MATCH(C30,$DW$1:$DW$23,0))</f>
        <v>grace</v>
      </c>
      <c r="I30" s="247"/>
      <c r="J30" s="247"/>
      <c r="K30" s="22"/>
      <c r="L30" s="31">
        <f>INDEX(P$1:P$23,MATCH(C30,$DW$1:$DW$23,0))</f>
        <v>20.5</v>
      </c>
      <c r="M30" s="31">
        <f>INDEX(U$1:U$23,MATCH(C30,$DW$1:$DW$23,0))</f>
        <v>20.5</v>
      </c>
      <c r="N30" s="31">
        <f>INDEX(Z$1:Z$23,MATCH(C30,$DW$1:$DW$23,0))</f>
        <v>23</v>
      </c>
      <c r="O30" s="31">
        <f>INDEX(AE$1:AE$23,MATCH(C30,$DW$1:$DW$23,0))</f>
        <v>21</v>
      </c>
      <c r="P30" s="31">
        <f>INDEX(AJ$1:AJ$23,MATCH(C30,$DW$1:$DW$23,0))</f>
        <v>17</v>
      </c>
      <c r="Q30" s="31">
        <f>INDEX(AO$1:AO$23,MATCH(C30,$DW$1:$DW$23,0))</f>
        <v>16</v>
      </c>
      <c r="R30" s="31">
        <f>INDEX(AT$1:AT$23,MATCH(C30,$DW$1:$DW$23,0))</f>
        <v>17.5</v>
      </c>
      <c r="S30" s="31">
        <f>INDEX(AY$1:AY$23,MATCH(C30,$DW$1:$DW$23,0))</f>
        <v>16.5</v>
      </c>
      <c r="T30" s="248">
        <f>INDEX(AZ$1:AZ$23,MATCH(C30,$DW$1:$DW$23,0))</f>
        <v>152</v>
      </c>
      <c r="U30" s="31">
        <f>INDEX(BE$1:BE$23,MATCH(C30,$DW$1:$DW$23,0))</f>
        <v>0</v>
      </c>
      <c r="V30" s="31">
        <f>INDEX(BJ$1:BJ$23,MATCH(C30,$DW$1:$DW$23,0))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31">
        <f>INDEX(CD$1:CD$23,MATCH(C30,$DW$1:$DW$23,0))</f>
        <v>0</v>
      </c>
      <c r="AA30" s="249" t="str">
        <f>INDEX(DY$1:DY$23,MATCH(C30,$DW$1:$DW$23,0))</f>
        <v>-</v>
      </c>
      <c r="AB30" s="25">
        <f>INDEX(DH$1:DH$23,MATCH(C30,$DW$1:$DW$23,0))</f>
        <v>0</v>
      </c>
      <c r="AC30" s="25">
        <f>INDEX(DI$1:DI$23,MATCH(C30,$DW$1:$DW$23,0))</f>
        <v>152</v>
      </c>
      <c r="AD30" s="59">
        <f>INDEX(D$1:D$23,MATCH(C30,$DW$1:$DW$23,0))</f>
        <v>104</v>
      </c>
      <c r="AE30" s="60">
        <f>INDEX(DX$1:DX$23,MATCH(C30,$DW$1:$DW$23,0))</f>
        <v>0.837465564738292</v>
      </c>
      <c r="AF30" s="106" t="s">
        <v>62</v>
      </c>
      <c r="AG30" s="57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ED17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2021-09-22T14:06:06Z</dcterms:modified>
  <cp:category/>
  <cp:version/>
  <cp:contentType/>
  <cp:contentStatus/>
</cp:coreProperties>
</file>